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Budget\FY2027\"/>
    </mc:Choice>
  </mc:AlternateContent>
  <xr:revisionPtr revIDLastSave="0" documentId="13_ncr:1_{980C46CB-9A99-42AE-917C-F36963A8AA57}" xr6:coauthVersionLast="47" xr6:coauthVersionMax="47" xr10:uidLastSave="{00000000-0000-0000-0000-000000000000}"/>
  <bookViews>
    <workbookView xWindow="28680" yWindow="-120" windowWidth="29040" windowHeight="15720" xr2:uid="{5CDC0728-6142-48FF-9F48-CC37CF6D811F}"/>
  </bookViews>
  <sheets>
    <sheet name="1. Directions &amp; Deadlines" sheetId="4" r:id="rId1"/>
    <sheet name="2. Equipment &amp; Furniture" sheetId="1" r:id="rId2"/>
    <sheet name="3. New Position" sheetId="7" r:id="rId3"/>
    <sheet name="4. New Position Questions" sheetId="8" r:id="rId4"/>
    <sheet name="5. Position Reclass" sheetId="3" r:id="rId5"/>
    <sheet name="6. Position Reclass Questions" sheetId="6" r:id="rId6"/>
    <sheet name="7. Travel" sheetId="9" r:id="rId7"/>
    <sheet name="Data" sheetId="2"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9" l="1"/>
  <c r="K29" i="9"/>
  <c r="K28" i="9"/>
  <c r="K27" i="9"/>
  <c r="K26" i="9"/>
  <c r="K25" i="9"/>
  <c r="K24" i="9"/>
  <c r="K23" i="9"/>
  <c r="K22" i="9"/>
  <c r="K21" i="9"/>
  <c r="K20" i="9"/>
  <c r="K19" i="9"/>
  <c r="K18" i="9"/>
  <c r="K17" i="9"/>
  <c r="K16" i="9"/>
  <c r="K15" i="9"/>
  <c r="K14" i="9"/>
  <c r="K13" i="9"/>
  <c r="K12" i="9"/>
  <c r="K11" i="9"/>
  <c r="K10" i="9"/>
  <c r="K9" i="9"/>
  <c r="K8" i="9"/>
  <c r="K7" i="9"/>
  <c r="K6" i="9"/>
  <c r="K5" i="9"/>
  <c r="H53" i="7" l="1"/>
  <c r="E53" i="7"/>
  <c r="C53" i="7"/>
  <c r="H52" i="7"/>
  <c r="E52" i="7"/>
  <c r="C52" i="7"/>
  <c r="H51" i="7"/>
  <c r="E51" i="7"/>
  <c r="C51" i="7"/>
  <c r="H50" i="7"/>
  <c r="E50" i="7"/>
  <c r="C50" i="7"/>
  <c r="H49" i="7"/>
  <c r="E49" i="7"/>
  <c r="C49" i="7"/>
  <c r="H48" i="7"/>
  <c r="E48" i="7"/>
  <c r="C48" i="7"/>
  <c r="H47" i="7"/>
  <c r="E47" i="7"/>
  <c r="C47" i="7"/>
  <c r="H46" i="7"/>
  <c r="E46" i="7"/>
  <c r="C46" i="7"/>
  <c r="H45" i="7"/>
  <c r="E45" i="7"/>
  <c r="C45" i="7"/>
  <c r="H44" i="7"/>
  <c r="E44" i="7"/>
  <c r="C44" i="7"/>
  <c r="H43" i="7"/>
  <c r="E43" i="7"/>
  <c r="C43" i="7"/>
  <c r="H42" i="7"/>
  <c r="E42" i="7"/>
  <c r="C42" i="7"/>
  <c r="H41" i="7"/>
  <c r="E41" i="7"/>
  <c r="C41" i="7"/>
  <c r="H40" i="7"/>
  <c r="E40" i="7"/>
  <c r="C40" i="7"/>
  <c r="H39" i="7"/>
  <c r="E39" i="7"/>
  <c r="C39" i="7"/>
  <c r="H38" i="7"/>
  <c r="E38" i="7"/>
  <c r="C38" i="7"/>
  <c r="H37" i="7"/>
  <c r="E37" i="7"/>
  <c r="C37" i="7"/>
  <c r="H36" i="7"/>
  <c r="E36" i="7"/>
  <c r="C36" i="7"/>
  <c r="H35" i="7"/>
  <c r="E35" i="7"/>
  <c r="C35" i="7"/>
  <c r="H34" i="7"/>
  <c r="E34" i="7"/>
  <c r="C34" i="7"/>
  <c r="H33" i="7"/>
  <c r="E33" i="7"/>
  <c r="C33" i="7"/>
  <c r="H32" i="7"/>
  <c r="E32" i="7"/>
  <c r="C32" i="7"/>
  <c r="H31" i="7"/>
  <c r="E31" i="7"/>
  <c r="C31" i="7"/>
  <c r="H30" i="7"/>
  <c r="E30" i="7"/>
  <c r="C30" i="7"/>
  <c r="H29" i="7"/>
  <c r="E29" i="7"/>
  <c r="C29" i="7"/>
  <c r="H28" i="7"/>
  <c r="E28" i="7"/>
  <c r="C28" i="7"/>
  <c r="H27" i="7"/>
  <c r="E27" i="7"/>
  <c r="C27" i="7"/>
  <c r="H26" i="7"/>
  <c r="E26" i="7"/>
  <c r="C26" i="7"/>
  <c r="H25" i="7"/>
  <c r="E25" i="7"/>
  <c r="C25" i="7"/>
  <c r="H24" i="7"/>
  <c r="E24" i="7"/>
  <c r="C24" i="7"/>
  <c r="H23" i="7"/>
  <c r="E23" i="7"/>
  <c r="C23" i="7"/>
  <c r="H22" i="7"/>
  <c r="E22" i="7"/>
  <c r="C22" i="7"/>
  <c r="H21" i="7"/>
  <c r="E21" i="7"/>
  <c r="C21" i="7"/>
  <c r="H20" i="7"/>
  <c r="E20" i="7"/>
  <c r="C20" i="7"/>
  <c r="H19" i="7"/>
  <c r="E19" i="7"/>
  <c r="C19" i="7"/>
  <c r="H18" i="7"/>
  <c r="E18" i="7"/>
  <c r="C18" i="7"/>
  <c r="H17" i="7"/>
  <c r="E17" i="7"/>
  <c r="C17" i="7"/>
  <c r="H16" i="7"/>
  <c r="E16" i="7"/>
  <c r="C16" i="7"/>
  <c r="H15" i="7"/>
  <c r="E15" i="7"/>
  <c r="C15" i="7"/>
  <c r="H14" i="7"/>
  <c r="E14" i="7"/>
  <c r="C14" i="7"/>
  <c r="H13" i="7"/>
  <c r="E13" i="7"/>
  <c r="C13" i="7"/>
  <c r="H12" i="7"/>
  <c r="E12" i="7"/>
  <c r="C12" i="7"/>
  <c r="H11" i="7"/>
  <c r="E11" i="7"/>
  <c r="C11" i="7"/>
  <c r="H10" i="7"/>
  <c r="E10" i="7"/>
  <c r="C10" i="7"/>
  <c r="H9" i="7"/>
  <c r="E9" i="7"/>
  <c r="C9" i="7"/>
  <c r="H8" i="7"/>
  <c r="E8" i="7"/>
  <c r="C8" i="7"/>
  <c r="H7" i="7"/>
  <c r="E7" i="7"/>
  <c r="C7" i="7"/>
  <c r="H6" i="7"/>
  <c r="E6" i="7"/>
  <c r="C6" i="7"/>
  <c r="H5" i="7"/>
  <c r="E5" i="7"/>
  <c r="C5" i="7"/>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 i="1"/>
  <c r="C142" i="1"/>
  <c r="E142" i="1"/>
  <c r="K142" i="1"/>
  <c r="C143" i="1"/>
  <c r="E143" i="1"/>
  <c r="K143" i="1"/>
  <c r="C144" i="1"/>
  <c r="E144" i="1"/>
  <c r="K144" i="1"/>
  <c r="C145" i="1"/>
  <c r="E145" i="1"/>
  <c r="K14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6" i="1"/>
  <c r="C147" i="1"/>
  <c r="C148" i="1"/>
  <c r="C149" i="1"/>
  <c r="C150" i="1"/>
  <c r="C151" i="1"/>
  <c r="C152" i="1"/>
  <c r="C153" i="1"/>
  <c r="C154" i="1"/>
  <c r="E151" i="1"/>
  <c r="K151" i="1"/>
  <c r="E152" i="1"/>
  <c r="K152" i="1"/>
  <c r="E119" i="1"/>
  <c r="E120" i="1"/>
  <c r="E121" i="1"/>
  <c r="E122" i="1"/>
  <c r="E123" i="1"/>
  <c r="E124" i="1"/>
  <c r="E125" i="1"/>
  <c r="E126" i="1"/>
  <c r="E127" i="1"/>
  <c r="E128" i="1"/>
  <c r="K119" i="1"/>
  <c r="K120" i="1"/>
  <c r="K121" i="1"/>
  <c r="K122" i="1"/>
  <c r="K123" i="1"/>
  <c r="K124" i="1"/>
  <c r="K125" i="1"/>
  <c r="K126" i="1"/>
  <c r="K127" i="1"/>
  <c r="K128" i="1"/>
  <c r="E129" i="1"/>
  <c r="E130" i="1"/>
  <c r="E131" i="1"/>
  <c r="E132" i="1"/>
  <c r="E133" i="1"/>
  <c r="E134" i="1"/>
  <c r="E135" i="1"/>
  <c r="E136" i="1"/>
  <c r="E137" i="1"/>
  <c r="E138" i="1"/>
  <c r="K129" i="1"/>
  <c r="K130" i="1"/>
  <c r="K131" i="1"/>
  <c r="K132" i="1"/>
  <c r="K133" i="1"/>
  <c r="K134" i="1"/>
  <c r="K135" i="1"/>
  <c r="K136" i="1"/>
  <c r="K137" i="1"/>
  <c r="K138"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E94" i="1"/>
  <c r="E95" i="1"/>
  <c r="E96" i="1"/>
  <c r="E97" i="1"/>
  <c r="E98" i="1"/>
  <c r="E99" i="1"/>
  <c r="E100" i="1"/>
  <c r="E101" i="1"/>
  <c r="E102" i="1"/>
  <c r="E103" i="1"/>
  <c r="E104" i="1"/>
  <c r="E105" i="1"/>
  <c r="E106" i="1"/>
  <c r="E107" i="1"/>
  <c r="E108" i="1"/>
  <c r="E109" i="1"/>
  <c r="E110" i="1"/>
  <c r="K94" i="1"/>
  <c r="K95" i="1"/>
  <c r="K96" i="1"/>
  <c r="K97" i="1"/>
  <c r="K98" i="1"/>
  <c r="K99" i="1"/>
  <c r="K100" i="1"/>
  <c r="K101" i="1"/>
  <c r="K102" i="1"/>
  <c r="K103" i="1"/>
  <c r="K104" i="1"/>
  <c r="K105" i="1"/>
  <c r="K106" i="1"/>
  <c r="K107" i="1"/>
  <c r="K108" i="1"/>
  <c r="K109" i="1"/>
  <c r="K110" i="1"/>
  <c r="E153" i="1"/>
  <c r="K153"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111" i="1"/>
  <c r="E112" i="1"/>
  <c r="E113" i="1"/>
  <c r="E114" i="1"/>
  <c r="E115" i="1"/>
  <c r="E116" i="1"/>
  <c r="E117" i="1"/>
  <c r="E118" i="1"/>
  <c r="E139" i="1"/>
  <c r="E140" i="1"/>
  <c r="E141" i="1"/>
  <c r="E146" i="1"/>
  <c r="E147" i="1"/>
  <c r="E148" i="1"/>
  <c r="E149" i="1"/>
  <c r="E150" i="1"/>
  <c r="E154"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111" i="1"/>
  <c r="K112" i="1"/>
  <c r="K113" i="1"/>
  <c r="K114" i="1"/>
  <c r="K115" i="1"/>
  <c r="K116" i="1"/>
  <c r="K117" i="1"/>
  <c r="K118" i="1"/>
  <c r="K139" i="1"/>
  <c r="K140" i="1"/>
  <c r="K141" i="1"/>
  <c r="K146" i="1"/>
  <c r="K147" i="1"/>
  <c r="K148" i="1"/>
  <c r="K149" i="1"/>
  <c r="K150" i="1"/>
  <c r="K154" i="1"/>
</calcChain>
</file>

<file path=xl/sharedStrings.xml><?xml version="1.0" encoding="utf-8"?>
<sst xmlns="http://schemas.openxmlformats.org/spreadsheetml/2006/main" count="785" uniqueCount="628">
  <si>
    <t>Request Type</t>
  </si>
  <si>
    <t>New/Replacement</t>
  </si>
  <si>
    <t>Item Description</t>
  </si>
  <si>
    <t>Quantity</t>
  </si>
  <si>
    <t>Unit Cost</t>
  </si>
  <si>
    <t>Total Cost</t>
  </si>
  <si>
    <t>2510</t>
  </si>
  <si>
    <t>Road Precinct #1</t>
  </si>
  <si>
    <t>2520</t>
  </si>
  <si>
    <t>Road Precinct #2</t>
  </si>
  <si>
    <t>2530</t>
  </si>
  <si>
    <t>Road Precinct #3</t>
  </si>
  <si>
    <t>2540</t>
  </si>
  <si>
    <t>Road Precinct #4</t>
  </si>
  <si>
    <t>1010</t>
  </si>
  <si>
    <t>County Judge</t>
  </si>
  <si>
    <t>1011</t>
  </si>
  <si>
    <t>Truancy Courts</t>
  </si>
  <si>
    <t>1016</t>
  </si>
  <si>
    <t>Planning and Development</t>
  </si>
  <si>
    <t>1020</t>
  </si>
  <si>
    <t>Commissioners' Court Administrator</t>
  </si>
  <si>
    <t>1021</t>
  </si>
  <si>
    <t>1022</t>
  </si>
  <si>
    <t>1023</t>
  </si>
  <si>
    <t>1024</t>
  </si>
  <si>
    <t>1027</t>
  </si>
  <si>
    <t>1035</t>
  </si>
  <si>
    <t>Tax Assessor/Collector</t>
  </si>
  <si>
    <t>1040</t>
  </si>
  <si>
    <t>Human Resource/Civil Service</t>
  </si>
  <si>
    <t>1045</t>
  </si>
  <si>
    <t>Records Bldg Fitness Center</t>
  </si>
  <si>
    <t>1047</t>
  </si>
  <si>
    <t>Records Building Cafe</t>
  </si>
  <si>
    <t>1050</t>
  </si>
  <si>
    <t>County Treasurer</t>
  </si>
  <si>
    <t>1060</t>
  </si>
  <si>
    <t>Office of Budget &amp; Evaluation</t>
  </si>
  <si>
    <t>1070</t>
  </si>
  <si>
    <t>County Auditor</t>
  </si>
  <si>
    <t>1080</t>
  </si>
  <si>
    <t>Purchasing</t>
  </si>
  <si>
    <t>1082</t>
  </si>
  <si>
    <t>Small Business Enterprise(SBE)</t>
  </si>
  <si>
    <t>1210</t>
  </si>
  <si>
    <t>Elections</t>
  </si>
  <si>
    <t>1215</t>
  </si>
  <si>
    <t>Election Contract Operations</t>
  </si>
  <si>
    <t>2050</t>
  </si>
  <si>
    <t>Texas Cooperative Extension</t>
  </si>
  <si>
    <t>2060</t>
  </si>
  <si>
    <t>Veterans Service</t>
  </si>
  <si>
    <t>2110</t>
  </si>
  <si>
    <t>Public Works</t>
  </si>
  <si>
    <t>3020</t>
  </si>
  <si>
    <t>Community Supervision</t>
  </si>
  <si>
    <t>3030</t>
  </si>
  <si>
    <t>Public Service Program</t>
  </si>
  <si>
    <t>3043</t>
  </si>
  <si>
    <t>Unincorporated Area Services</t>
  </si>
  <si>
    <t>3110</t>
  </si>
  <si>
    <t>3113</t>
  </si>
  <si>
    <t>3114</t>
  </si>
  <si>
    <t>3121</t>
  </si>
  <si>
    <t>3122</t>
  </si>
  <si>
    <t>3123</t>
  </si>
  <si>
    <t>3124</t>
  </si>
  <si>
    <t>3125</t>
  </si>
  <si>
    <t>3126</t>
  </si>
  <si>
    <t>3128</t>
  </si>
  <si>
    <t>3129</t>
  </si>
  <si>
    <t>3130</t>
  </si>
  <si>
    <t>3131</t>
  </si>
  <si>
    <t>3132</t>
  </si>
  <si>
    <t>3134</t>
  </si>
  <si>
    <t>3136</t>
  </si>
  <si>
    <t>3137</t>
  </si>
  <si>
    <t>3140</t>
  </si>
  <si>
    <t>3141</t>
  </si>
  <si>
    <t>3142</t>
  </si>
  <si>
    <t>3147</t>
  </si>
  <si>
    <t>3148</t>
  </si>
  <si>
    <t>3150</t>
  </si>
  <si>
    <t>3152</t>
  </si>
  <si>
    <t>3153</t>
  </si>
  <si>
    <t>3155</t>
  </si>
  <si>
    <t>3156</t>
  </si>
  <si>
    <t>3157</t>
  </si>
  <si>
    <t>3158</t>
  </si>
  <si>
    <t>3159</t>
  </si>
  <si>
    <t>3210</t>
  </si>
  <si>
    <t>Constable Precinct #1</t>
  </si>
  <si>
    <t>3220</t>
  </si>
  <si>
    <t>Constable Precinct #2</t>
  </si>
  <si>
    <t>3230</t>
  </si>
  <si>
    <t>Constable Precinct #3</t>
  </si>
  <si>
    <t>3240</t>
  </si>
  <si>
    <t>Constable Precinct #4</t>
  </si>
  <si>
    <t>3250</t>
  </si>
  <si>
    <t>Constable Precinct #5</t>
  </si>
  <si>
    <t>3311</t>
  </si>
  <si>
    <t>Crime Lab</t>
  </si>
  <si>
    <t>3312</t>
  </si>
  <si>
    <t>Medical Examiner</t>
  </si>
  <si>
    <t>3313</t>
  </si>
  <si>
    <t>Breath Alcohol Program</t>
  </si>
  <si>
    <t>4001</t>
  </si>
  <si>
    <t>Building Security</t>
  </si>
  <si>
    <t>4002</t>
  </si>
  <si>
    <t>Emergency Management</t>
  </si>
  <si>
    <t>4003</t>
  </si>
  <si>
    <t>Fire Marshal</t>
  </si>
  <si>
    <t>4011</t>
  </si>
  <si>
    <t>District Attorney</t>
  </si>
  <si>
    <t>4012</t>
  </si>
  <si>
    <t>4013</t>
  </si>
  <si>
    <t>Drug Court Program</t>
  </si>
  <si>
    <t>4014</t>
  </si>
  <si>
    <t>Jail Diversion</t>
  </si>
  <si>
    <t>4015</t>
  </si>
  <si>
    <t>Divert Court</t>
  </si>
  <si>
    <t>4016</t>
  </si>
  <si>
    <t>S.T.A.C. Court</t>
  </si>
  <si>
    <t>4020</t>
  </si>
  <si>
    <t>District Clerk</t>
  </si>
  <si>
    <t>4031</t>
  </si>
  <si>
    <t>County Clerk</t>
  </si>
  <si>
    <t>4032</t>
  </si>
  <si>
    <t>4033</t>
  </si>
  <si>
    <t>Truancy Courts Clerks</t>
  </si>
  <si>
    <t>4040</t>
  </si>
  <si>
    <t>Public Defender</t>
  </si>
  <si>
    <t>4051</t>
  </si>
  <si>
    <t>District Court Administration</t>
  </si>
  <si>
    <t>4056</t>
  </si>
  <si>
    <t>Domestic Relations Office Administration</t>
  </si>
  <si>
    <t>4060</t>
  </si>
  <si>
    <t>Jury Service</t>
  </si>
  <si>
    <t>4065</t>
  </si>
  <si>
    <t>Grand Jury Service</t>
  </si>
  <si>
    <t>4071</t>
  </si>
  <si>
    <t>5th Court of Appeals</t>
  </si>
  <si>
    <t>4072</t>
  </si>
  <si>
    <t>First Admin. Judicial Region</t>
  </si>
  <si>
    <t>4080</t>
  </si>
  <si>
    <t>Court Cost Miscellaneous</t>
  </si>
  <si>
    <t>4110</t>
  </si>
  <si>
    <t>14th Civil District Court</t>
  </si>
  <si>
    <t>4115</t>
  </si>
  <si>
    <t>44th Civil District Court</t>
  </si>
  <si>
    <t>4120</t>
  </si>
  <si>
    <t>68th Civil District Court</t>
  </si>
  <si>
    <t>4125</t>
  </si>
  <si>
    <t>95th Civil District Court</t>
  </si>
  <si>
    <t>4130</t>
  </si>
  <si>
    <t>101st Civil District Court</t>
  </si>
  <si>
    <t>4135</t>
  </si>
  <si>
    <t>116th Civil District Court</t>
  </si>
  <si>
    <t>4140</t>
  </si>
  <si>
    <t>134th Civil District Court</t>
  </si>
  <si>
    <t>4145</t>
  </si>
  <si>
    <t>160th Civil District Court</t>
  </si>
  <si>
    <t>4150</t>
  </si>
  <si>
    <t>162nd Civil District Court</t>
  </si>
  <si>
    <t>4155</t>
  </si>
  <si>
    <t>191st Civil District Court</t>
  </si>
  <si>
    <t>4160</t>
  </si>
  <si>
    <t>192nd Civil District Court</t>
  </si>
  <si>
    <t>4165</t>
  </si>
  <si>
    <t>193rd Civil District Court</t>
  </si>
  <si>
    <t>4170</t>
  </si>
  <si>
    <t>298th Civil District Court</t>
  </si>
  <si>
    <t>4175</t>
  </si>
  <si>
    <t>Civil District Masters</t>
  </si>
  <si>
    <t>4180</t>
  </si>
  <si>
    <t>Civil Tax Court</t>
  </si>
  <si>
    <t>4210</t>
  </si>
  <si>
    <t>254th Family Court</t>
  </si>
  <si>
    <t>4215</t>
  </si>
  <si>
    <t>255th Family Court</t>
  </si>
  <si>
    <t>4220</t>
  </si>
  <si>
    <t>256th Family Court</t>
  </si>
  <si>
    <t>4225</t>
  </si>
  <si>
    <t>301st Family Court</t>
  </si>
  <si>
    <t>4230</t>
  </si>
  <si>
    <t>302nd Family Court</t>
  </si>
  <si>
    <t>4235</t>
  </si>
  <si>
    <t>303rd Family Court</t>
  </si>
  <si>
    <t>4240</t>
  </si>
  <si>
    <t>330th Family Court</t>
  </si>
  <si>
    <t>4250</t>
  </si>
  <si>
    <t>4310</t>
  </si>
  <si>
    <t>304th Juvenile Court</t>
  </si>
  <si>
    <t>4320</t>
  </si>
  <si>
    <t>305th Juvenile Court</t>
  </si>
  <si>
    <t>4401</t>
  </si>
  <si>
    <t>Criminal District Court #1</t>
  </si>
  <si>
    <t>4402</t>
  </si>
  <si>
    <t>Criminal District Court #2</t>
  </si>
  <si>
    <t>4403</t>
  </si>
  <si>
    <t>Criminal District Court #3</t>
  </si>
  <si>
    <t>4404</t>
  </si>
  <si>
    <t>Criminal District Court #4</t>
  </si>
  <si>
    <t>4405</t>
  </si>
  <si>
    <t>Criminal District Court #5</t>
  </si>
  <si>
    <t>4406</t>
  </si>
  <si>
    <t>Criminal District Court #6</t>
  </si>
  <si>
    <t>4407</t>
  </si>
  <si>
    <t>Criminal District Court #7</t>
  </si>
  <si>
    <t>4410</t>
  </si>
  <si>
    <t>194th Criminal District Court</t>
  </si>
  <si>
    <t>4415</t>
  </si>
  <si>
    <t>195th Criminal District Court</t>
  </si>
  <si>
    <t>4420</t>
  </si>
  <si>
    <t>203rd Criminal District Court</t>
  </si>
  <si>
    <t>4425</t>
  </si>
  <si>
    <t>204th Criminal District Court</t>
  </si>
  <si>
    <t>4430</t>
  </si>
  <si>
    <t>265th Criminal District Court</t>
  </si>
  <si>
    <t>4435</t>
  </si>
  <si>
    <t>282nd Criminal District Court</t>
  </si>
  <si>
    <t>4440</t>
  </si>
  <si>
    <t>283rd Criminal District Court</t>
  </si>
  <si>
    <t>4445</t>
  </si>
  <si>
    <t>291st Criminal District Court</t>
  </si>
  <si>
    <t>4450</t>
  </si>
  <si>
    <t>292nd Criminal District Court</t>
  </si>
  <si>
    <t>4455</t>
  </si>
  <si>
    <t>363rd Criminal District Court</t>
  </si>
  <si>
    <t>4460</t>
  </si>
  <si>
    <t>Criminal District Magistrates</t>
  </si>
  <si>
    <t>4461</t>
  </si>
  <si>
    <t>Pretrial Release</t>
  </si>
  <si>
    <t>4465</t>
  </si>
  <si>
    <t>Staff Attorneys</t>
  </si>
  <si>
    <t>4470</t>
  </si>
  <si>
    <t>Criminal District Court Manager</t>
  </si>
  <si>
    <t>4501</t>
  </si>
  <si>
    <t>County Court at Law #1</t>
  </si>
  <si>
    <t>4502</t>
  </si>
  <si>
    <t>County Court at Law #2</t>
  </si>
  <si>
    <t>4503</t>
  </si>
  <si>
    <t>County Court at Law #3</t>
  </si>
  <si>
    <t>4504</t>
  </si>
  <si>
    <t>County Court at Law #4</t>
  </si>
  <si>
    <t>4505</t>
  </si>
  <si>
    <t>County Court at Law #5</t>
  </si>
  <si>
    <t>4601</t>
  </si>
  <si>
    <t>County Criminal Court #1</t>
  </si>
  <si>
    <t>4602</t>
  </si>
  <si>
    <t>County Criminal Court #2</t>
  </si>
  <si>
    <t>4603</t>
  </si>
  <si>
    <t>County Criminal Court #3</t>
  </si>
  <si>
    <t>4604</t>
  </si>
  <si>
    <t>County Criminal Court #4</t>
  </si>
  <si>
    <t>4605</t>
  </si>
  <si>
    <t>County Criminal Court #5</t>
  </si>
  <si>
    <t>4606</t>
  </si>
  <si>
    <t>County Criminal Court #6</t>
  </si>
  <si>
    <t>4607</t>
  </si>
  <si>
    <t>County Criminal Court #7</t>
  </si>
  <si>
    <t>4608</t>
  </si>
  <si>
    <t>County Criminal Court #8</t>
  </si>
  <si>
    <t>4609</t>
  </si>
  <si>
    <t>County Criminal Court #9</t>
  </si>
  <si>
    <t>4610</t>
  </si>
  <si>
    <t>County Criminal Court #10</t>
  </si>
  <si>
    <t>4611</t>
  </si>
  <si>
    <t>County Criminal Court #11</t>
  </si>
  <si>
    <t>4615</t>
  </si>
  <si>
    <t>County Criminal Court of Appeals</t>
  </si>
  <si>
    <t>4616</t>
  </si>
  <si>
    <t>County Criminal Court of Appeals #2</t>
  </si>
  <si>
    <t>4617</t>
  </si>
  <si>
    <t>4620</t>
  </si>
  <si>
    <t>County Criminal Court Manager</t>
  </si>
  <si>
    <t>4701</t>
  </si>
  <si>
    <t>Probate Court #1</t>
  </si>
  <si>
    <t>4702</t>
  </si>
  <si>
    <t>Probate Court #2</t>
  </si>
  <si>
    <t>4703</t>
  </si>
  <si>
    <t>Probate Court #3</t>
  </si>
  <si>
    <t>4704</t>
  </si>
  <si>
    <t>Investigators/Court Visitor Program</t>
  </si>
  <si>
    <t>4705</t>
  </si>
  <si>
    <t>Probate Associates</t>
  </si>
  <si>
    <t>4811</t>
  </si>
  <si>
    <t>4812</t>
  </si>
  <si>
    <t>4821</t>
  </si>
  <si>
    <t>4822</t>
  </si>
  <si>
    <t>4831</t>
  </si>
  <si>
    <t>4832</t>
  </si>
  <si>
    <t>4841</t>
  </si>
  <si>
    <t>4842</t>
  </si>
  <si>
    <t>4851</t>
  </si>
  <si>
    <t>4852</t>
  </si>
  <si>
    <t>5110</t>
  </si>
  <si>
    <t>Employee Health Clinic</t>
  </si>
  <si>
    <t>5111</t>
  </si>
  <si>
    <t>Juvenile Administration</t>
  </si>
  <si>
    <t>5112</t>
  </si>
  <si>
    <t>Juvenile Psychological Service</t>
  </si>
  <si>
    <t>5114</t>
  </si>
  <si>
    <t>5115</t>
  </si>
  <si>
    <t>5116</t>
  </si>
  <si>
    <t>5117</t>
  </si>
  <si>
    <t>5118</t>
  </si>
  <si>
    <t>5119</t>
  </si>
  <si>
    <t>5120</t>
  </si>
  <si>
    <t>Health Administration</t>
  </si>
  <si>
    <t>5121</t>
  </si>
  <si>
    <t>Environmental Health</t>
  </si>
  <si>
    <t>5122</t>
  </si>
  <si>
    <t>Public Health Lab</t>
  </si>
  <si>
    <t>5123</t>
  </si>
  <si>
    <t>Preventive Health</t>
  </si>
  <si>
    <t>5124</t>
  </si>
  <si>
    <t>Communicable Disease Control</t>
  </si>
  <si>
    <t>5125</t>
  </si>
  <si>
    <t>STD Clinic</t>
  </si>
  <si>
    <t>5126</t>
  </si>
  <si>
    <t>TB Clinic</t>
  </si>
  <si>
    <t>5128</t>
  </si>
  <si>
    <t>5130</t>
  </si>
  <si>
    <t>Budget Office Community Contracts</t>
  </si>
  <si>
    <t>5140</t>
  </si>
  <si>
    <t>CPS Program</t>
  </si>
  <si>
    <t>5170</t>
  </si>
  <si>
    <t>Welfare Assistance</t>
  </si>
  <si>
    <t>6340</t>
  </si>
  <si>
    <t>Wilmer Substance Abuse Facility</t>
  </si>
  <si>
    <t>6930</t>
  </si>
  <si>
    <t>Cash Match for Grants</t>
  </si>
  <si>
    <t>1090</t>
  </si>
  <si>
    <t>1095</t>
  </si>
  <si>
    <t>9101</t>
  </si>
  <si>
    <t>Park &amp; Open Space Adm</t>
  </si>
  <si>
    <t>9010</t>
  </si>
  <si>
    <t>Law Library</t>
  </si>
  <si>
    <t>Operation Services-Engineering</t>
  </si>
  <si>
    <t>Operation Services -Facilities</t>
  </si>
  <si>
    <t>Operation Services-Comm/Central Services</t>
  </si>
  <si>
    <t>Operation Services-Records Mgmt</t>
  </si>
  <si>
    <t>Operation Services-Auto Service Center</t>
  </si>
  <si>
    <t>Sheriff-Court Security</t>
  </si>
  <si>
    <t>Sheriff-Fiscal Vault</t>
  </si>
  <si>
    <t>Sheriff-Data Management Unit Dispositions</t>
  </si>
  <si>
    <t>Sheriff-CJIS Compliance &amp; Technology</t>
  </si>
  <si>
    <t>DA-Special Allocation</t>
  </si>
  <si>
    <t>County Clerk-Collections</t>
  </si>
  <si>
    <t>IV-D Court</t>
  </si>
  <si>
    <t>County Criminal Court Magistrate</t>
  </si>
  <si>
    <t>J.P 1-1</t>
  </si>
  <si>
    <t>J.P 1-2</t>
  </si>
  <si>
    <t>J.P 2-1</t>
  </si>
  <si>
    <t>J.P 2-2</t>
  </si>
  <si>
    <t>J.P 3-1</t>
  </si>
  <si>
    <t>J.P 3-2</t>
  </si>
  <si>
    <t>J.P 4-1</t>
  </si>
  <si>
    <t>J.P 4-2</t>
  </si>
  <si>
    <t>J.P 5-1</t>
  </si>
  <si>
    <t>J.P 5-2</t>
  </si>
  <si>
    <t>Juvenile-Detention Center</t>
  </si>
  <si>
    <t>Juvenile-Emergency Shelter</t>
  </si>
  <si>
    <t>Juvenile-Letot Center</t>
  </si>
  <si>
    <t>Juvenile-Youth Village</t>
  </si>
  <si>
    <t>Juvenile-Medlock Center</t>
  </si>
  <si>
    <t>Juvenile-Letot Residential Treatment Center</t>
  </si>
  <si>
    <t>HHS-Finance Admin</t>
  </si>
  <si>
    <t>1091</t>
  </si>
  <si>
    <t>1092</t>
  </si>
  <si>
    <t>1093</t>
  </si>
  <si>
    <t>1094</t>
  </si>
  <si>
    <t>IT Administration</t>
  </si>
  <si>
    <t>IT Operations</t>
  </si>
  <si>
    <t>IT Applications</t>
  </si>
  <si>
    <t>IT Security</t>
  </si>
  <si>
    <t>IT Strategic &amp; Engagement</t>
  </si>
  <si>
    <t>IT Countywide Maintenance</t>
  </si>
  <si>
    <t>1096</t>
  </si>
  <si>
    <t>IT Data &amp; Artificial Intelligence (AI)</t>
  </si>
  <si>
    <t>Cost Center</t>
  </si>
  <si>
    <t>Cost Center Description</t>
  </si>
  <si>
    <t>IT Equipment</t>
  </si>
  <si>
    <t>Furniture</t>
  </si>
  <si>
    <t>Software</t>
  </si>
  <si>
    <t>General/Other Equipment</t>
  </si>
  <si>
    <t>Vehicle</t>
  </si>
  <si>
    <t>Type</t>
  </si>
  <si>
    <t>New</t>
  </si>
  <si>
    <t>Replacement</t>
  </si>
  <si>
    <t>Justification</t>
  </si>
  <si>
    <t>#</t>
  </si>
  <si>
    <t>Department</t>
  </si>
  <si>
    <t>Sheriff-Executive</t>
  </si>
  <si>
    <t>Sheriff-Internal Affairs</t>
  </si>
  <si>
    <t>Sheriff-Compliance</t>
  </si>
  <si>
    <t>Sheriff-General Services</t>
  </si>
  <si>
    <t>Sheriff-Personnel</t>
  </si>
  <si>
    <t>Sheriff-Training</t>
  </si>
  <si>
    <t>Sheriff-Communications</t>
  </si>
  <si>
    <t>Sheriff-Fiscal</t>
  </si>
  <si>
    <t>Sheriff-Photo Lab</t>
  </si>
  <si>
    <t>Sheriff-Bonds</t>
  </si>
  <si>
    <t>Sheriff-Bailiff</t>
  </si>
  <si>
    <t>Sheriff-Warrants</t>
  </si>
  <si>
    <t>Sheriff-Fugitive Transportation</t>
  </si>
  <si>
    <t>Sheriff-Civil</t>
  </si>
  <si>
    <t>Sheriff-Criminal Investigation</t>
  </si>
  <si>
    <t>Sheriff-FLEET</t>
  </si>
  <si>
    <t>Sheriff-Freeway Management Program</t>
  </si>
  <si>
    <t>Sheriff-Detention Services</t>
  </si>
  <si>
    <t>Sheriff-North Tower</t>
  </si>
  <si>
    <t>Sheriff-West Tower</t>
  </si>
  <si>
    <t>Sheriff-Central Intake</t>
  </si>
  <si>
    <t>Sheriff-South Tower</t>
  </si>
  <si>
    <t>Sheriff-Classification and Release</t>
  </si>
  <si>
    <t>Sheriff-Central Kitchen</t>
  </si>
  <si>
    <t>Sheriff-Central Laundry</t>
  </si>
  <si>
    <t>Sheriff-Jail Medical</t>
  </si>
  <si>
    <t xml:space="preserve">Directions: Please use this form to submit any requests for IT equipment, furniture, general/other equipment, or vehicles. All requests require a justification and any incomplete items will not be considered. If you have questions about your request please reach out to your department analyst or e-mail us at budget@dallascounty.org. </t>
  </si>
  <si>
    <t>Current Title</t>
  </si>
  <si>
    <t>Current Grade</t>
  </si>
  <si>
    <t>Proposed Title</t>
  </si>
  <si>
    <t>Proposed Grade</t>
  </si>
  <si>
    <t>Schedule</t>
  </si>
  <si>
    <t>Grade</t>
  </si>
  <si>
    <t>A</t>
  </si>
  <si>
    <t>B</t>
  </si>
  <si>
    <t>C</t>
  </si>
  <si>
    <t>D</t>
  </si>
  <si>
    <t>E</t>
  </si>
  <si>
    <t>1</t>
  </si>
  <si>
    <t>2</t>
  </si>
  <si>
    <t>4</t>
  </si>
  <si>
    <t>6</t>
  </si>
  <si>
    <t>7</t>
  </si>
  <si>
    <t>8</t>
  </si>
  <si>
    <t>5</t>
  </si>
  <si>
    <t>9</t>
  </si>
  <si>
    <t>10</t>
  </si>
  <si>
    <t>11</t>
  </si>
  <si>
    <t>12</t>
  </si>
  <si>
    <t>13</t>
  </si>
  <si>
    <t>15</t>
  </si>
  <si>
    <t>14</t>
  </si>
  <si>
    <t>16</t>
  </si>
  <si>
    <t>F</t>
  </si>
  <si>
    <t>H</t>
  </si>
  <si>
    <t>G</t>
  </si>
  <si>
    <t>I</t>
  </si>
  <si>
    <t>J</t>
  </si>
  <si>
    <t>K</t>
  </si>
  <si>
    <t>L</t>
  </si>
  <si>
    <t>M</t>
  </si>
  <si>
    <t>N</t>
  </si>
  <si>
    <t>O</t>
  </si>
  <si>
    <t>P</t>
  </si>
  <si>
    <t>AM</t>
  </si>
  <si>
    <t>BM</t>
  </si>
  <si>
    <t>CM</t>
  </si>
  <si>
    <t>DM</t>
  </si>
  <si>
    <t>EM</t>
  </si>
  <si>
    <t>FM</t>
  </si>
  <si>
    <t>GM</t>
  </si>
  <si>
    <t>HM</t>
  </si>
  <si>
    <t>IM</t>
  </si>
  <si>
    <t>JM</t>
  </si>
  <si>
    <t>KM</t>
  </si>
  <si>
    <t>LM</t>
  </si>
  <si>
    <t>MM</t>
  </si>
  <si>
    <t>NM</t>
  </si>
  <si>
    <t>OM</t>
  </si>
  <si>
    <t>PM</t>
  </si>
  <si>
    <t>AA</t>
  </si>
  <si>
    <t>BB</t>
  </si>
  <si>
    <t>CC</t>
  </si>
  <si>
    <t>DD</t>
  </si>
  <si>
    <t>EE</t>
  </si>
  <si>
    <t>FF</t>
  </si>
  <si>
    <t>GG</t>
  </si>
  <si>
    <t>ET</t>
  </si>
  <si>
    <t>S</t>
  </si>
  <si>
    <t>ATT1</t>
  </si>
  <si>
    <t>ATT2</t>
  </si>
  <si>
    <t>ATT3</t>
  </si>
  <si>
    <t>ATT4</t>
  </si>
  <si>
    <t>ATT5</t>
  </si>
  <si>
    <t>ATT6</t>
  </si>
  <si>
    <t>ATT7</t>
  </si>
  <si>
    <t>ATT8</t>
  </si>
  <si>
    <t>ATTORNEY</t>
  </si>
  <si>
    <t>PE1</t>
  </si>
  <si>
    <t>PE2</t>
  </si>
  <si>
    <t>PE3</t>
  </si>
  <si>
    <t>PE4</t>
  </si>
  <si>
    <t>PE5</t>
  </si>
  <si>
    <t>PE6</t>
  </si>
  <si>
    <t>PE7</t>
  </si>
  <si>
    <t>PE8</t>
  </si>
  <si>
    <t>ENGINEER</t>
  </si>
  <si>
    <t>PE9</t>
  </si>
  <si>
    <t>PE10</t>
  </si>
  <si>
    <t>PE11</t>
  </si>
  <si>
    <t>PE12</t>
  </si>
  <si>
    <t>PE13</t>
  </si>
  <si>
    <t>PE14</t>
  </si>
  <si>
    <t>PE15</t>
  </si>
  <si>
    <t>PE16</t>
  </si>
  <si>
    <t>IT1</t>
  </si>
  <si>
    <t>IT2</t>
  </si>
  <si>
    <t>IT3</t>
  </si>
  <si>
    <t>IT4</t>
  </si>
  <si>
    <t>IT5</t>
  </si>
  <si>
    <t>IT6</t>
  </si>
  <si>
    <t>IT7</t>
  </si>
  <si>
    <t>IT8</t>
  </si>
  <si>
    <t>IT9</t>
  </si>
  <si>
    <t>IT10</t>
  </si>
  <si>
    <t>IT11</t>
  </si>
  <si>
    <t>IT12</t>
  </si>
  <si>
    <t>IT13</t>
  </si>
  <si>
    <t>IT14</t>
  </si>
  <si>
    <t>IT15</t>
  </si>
  <si>
    <t>IT16</t>
  </si>
  <si>
    <t>IT</t>
  </si>
  <si>
    <t>A1</t>
  </si>
  <si>
    <t>B1</t>
  </si>
  <si>
    <t>C1</t>
  </si>
  <si>
    <t>D1</t>
  </si>
  <si>
    <t>E1</t>
  </si>
  <si>
    <t>F1</t>
  </si>
  <si>
    <t>G1</t>
  </si>
  <si>
    <t>A2</t>
  </si>
  <si>
    <t>E2</t>
  </si>
  <si>
    <t>B2</t>
  </si>
  <si>
    <t>C2</t>
  </si>
  <si>
    <t>D2</t>
  </si>
  <si>
    <t>F2</t>
  </si>
  <si>
    <t>G2</t>
  </si>
  <si>
    <t>H2</t>
  </si>
  <si>
    <t>I2</t>
  </si>
  <si>
    <t>J2</t>
  </si>
  <si>
    <t>K2</t>
  </si>
  <si>
    <t>L2</t>
  </si>
  <si>
    <t>M2</t>
  </si>
  <si>
    <t>N2</t>
  </si>
  <si>
    <t>Grade 40</t>
  </si>
  <si>
    <t>Grade 42</t>
  </si>
  <si>
    <t>Grade 43</t>
  </si>
  <si>
    <t>Grade 45</t>
  </si>
  <si>
    <t>Grade 65</t>
  </si>
  <si>
    <t>Grade 66</t>
  </si>
  <si>
    <t>Grade 67</t>
  </si>
  <si>
    <t>Grade 68</t>
  </si>
  <si>
    <t>Grade 69</t>
  </si>
  <si>
    <t>Grade 70</t>
  </si>
  <si>
    <t>LAW ENFORCEMENT</t>
  </si>
  <si>
    <t>Grade 72</t>
  </si>
  <si>
    <t>Grade 73</t>
  </si>
  <si>
    <t>Grade 75</t>
  </si>
  <si>
    <t>Grade 65 - Deputy Cadet</t>
  </si>
  <si>
    <t>COUNTY MARSHAL</t>
  </si>
  <si>
    <t>Grade 39</t>
  </si>
  <si>
    <t>Grade 55</t>
  </si>
  <si>
    <t>Grade 56</t>
  </si>
  <si>
    <t>Grade 57</t>
  </si>
  <si>
    <t>Grade 58</t>
  </si>
  <si>
    <t>INV I</t>
  </si>
  <si>
    <t>INV II</t>
  </si>
  <si>
    <t>INV III</t>
  </si>
  <si>
    <t>INV IV</t>
  </si>
  <si>
    <t>INV V</t>
  </si>
  <si>
    <t>INVESTIGATOR</t>
  </si>
  <si>
    <t>Court Coordinator I</t>
  </si>
  <si>
    <t>Court Coordinator II</t>
  </si>
  <si>
    <t>Court Coordinator III</t>
  </si>
  <si>
    <t>Court Coordinator IV</t>
  </si>
  <si>
    <t>Court Coordinator V</t>
  </si>
  <si>
    <t>JUDICIAL</t>
  </si>
  <si>
    <t>Associate Judge/Civil</t>
  </si>
  <si>
    <t>Magistrates</t>
  </si>
  <si>
    <t>Chief Magistrate</t>
  </si>
  <si>
    <t>Directions: This sheet is ONLY for Position Reclass requests. Please do not submit new position requests using this sheet. If your department is considering new positions please reach out to your department analyst for further instructions or e-mail budget@dallascounty.org. All position reclass submission requests must include department organization charts or submissions will not be considered.</t>
  </si>
  <si>
    <t>Salary Schedule (Proposed)</t>
  </si>
  <si>
    <t>Salary Schedule (Current)</t>
  </si>
  <si>
    <t>Directions: Please complete this questionnaire if you are submitting position reclass requests. All questions must be answered for requests to be considered. All position reclass submission requests must include department organization charts or submissions will not be considered.</t>
  </si>
  <si>
    <t>2. Is the department willing to hold the vacancies listed above for a certain period of time and utilize the funds for the reclass requests? If not, why?</t>
  </si>
  <si>
    <t>1. Does the department currently have any vacancies? If so, please list how many and the position numbers.</t>
  </si>
  <si>
    <t>4. Does the department have any other personnel or operational cost savings to provide for the position reclasses requested?</t>
  </si>
  <si>
    <t>Please submit your department's organizational chart along with this form!</t>
  </si>
  <si>
    <t>Deadlines:</t>
  </si>
  <si>
    <t>Department deadline to submit the FY2026 Budget Submission Form and operational adjustments on OpenGov.</t>
  </si>
  <si>
    <t>Department deadline to submit the PowerPoint slide deck back to Budget Office to use for Budget Executive Team Presentations.</t>
  </si>
  <si>
    <t>Budget Executive Team Presentation Dates:</t>
  </si>
  <si>
    <t>Day 1 of presentations for Budget Executive Team</t>
  </si>
  <si>
    <t>Day 2 of presentations for Budget Executive Team</t>
  </si>
  <si>
    <t>Day 3 of presentations for Budget Executive Team</t>
  </si>
  <si>
    <t>Please submit a departmental organizational chart along with this submission form on OpenGov.</t>
  </si>
  <si>
    <t>Please reach out to your department analyst to set a date &amp; time for your department's presentation.</t>
  </si>
  <si>
    <t>Position #</t>
  </si>
  <si>
    <t>FY2027 New Position Request</t>
  </si>
  <si>
    <t>2. Is the department willing to reclass or retitle vacancies to fit the needs of the new position request? If not, why?</t>
  </si>
  <si>
    <t>3. Does the department have any positions for deletions? If so, please list position numbers and titles.</t>
  </si>
  <si>
    <t>4. Does the department have any other personnel or operational cost savings to provide for the new positions requested?</t>
  </si>
  <si>
    <t>FY2027 New Position Questionnaire</t>
  </si>
  <si>
    <t>FY2027 Position Reclass Request</t>
  </si>
  <si>
    <t>FY2027 Position Reclass Questionnaire</t>
  </si>
  <si>
    <t>FY2027 Equipment Request</t>
  </si>
  <si>
    <t xml:space="preserve">Monday, March 30, 2026: </t>
  </si>
  <si>
    <t>Friday, June 5, 2026:</t>
  </si>
  <si>
    <t>Tuesday, June 9, 2026:</t>
  </si>
  <si>
    <t>Wednesday, June 10, 2026:</t>
  </si>
  <si>
    <t>Thursday, June 11, 2026:</t>
  </si>
  <si>
    <t>FY2027 Budget Submission Directions</t>
  </si>
  <si>
    <t>Fill out the FY2027 Budget Submission Form by clicking on each item listed on the menu bar to the right. Once you have completed your requests you will submit it on OpenGov by attaching it to your OpenGov Proposal.</t>
  </si>
  <si>
    <t>FY2027 Travel Requests</t>
  </si>
  <si>
    <t xml:space="preserve">Directions: Please list any annual conferences/travel/training items you are aware of for your department. Specific names of attendees are not required, only the estimated number of attendees is needed. Please estimate cost using current year actuals for the conferences/travel/training. </t>
  </si>
  <si>
    <t>Month</t>
  </si>
  <si>
    <t>Year</t>
  </si>
  <si>
    <t>Number of Attendees</t>
  </si>
  <si>
    <t>Registration</t>
  </si>
  <si>
    <t>Transportation</t>
  </si>
  <si>
    <t>Lodging</t>
  </si>
  <si>
    <t>Parking</t>
  </si>
  <si>
    <t>Total Estimated Cost</t>
  </si>
  <si>
    <t>Event/Conference/Training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</si>
</sst>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7" x14ac:knownFonts="1">
    <font>
      <sz val="11"/>
      <color theme="1"/>
      <name val="Calibri"/>
      <family val="2"/>
      <scheme val="minor"/>
    </font>
    <font>
      <sz val="8"/>
      <name val="Calibri"/>
      <family val="2"/>
      <scheme val="minor"/>
    </font>
    <font>
      <sz val="11"/>
      <color theme="1"/>
      <name val="Garamond"/>
      <family val="1"/>
    </font>
    <font>
      <b/>
      <sz val="20"/>
      <color theme="1"/>
      <name val="Garamond"/>
      <family val="1"/>
    </font>
    <font>
      <sz val="12"/>
      <color theme="1"/>
      <name val="Garamond"/>
      <family val="1"/>
    </font>
    <font>
      <b/>
      <sz val="11"/>
      <color theme="1"/>
      <name val="Garamond"/>
      <family val="1"/>
    </font>
    <font>
      <b/>
      <u/>
      <sz val="11"/>
      <color theme="1"/>
      <name val="Garamond"/>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s>
  <cellStyleXfs count="1">
    <xf numFmtId="0" fontId="0" fillId="0" borderId="0"/>
  </cellStyleXfs>
  <cellXfs count="44">
    <xf numFmtId="0" fontId="0" fillId="0" borderId="0" xfId="0"/>
    <xf numFmtId="0" fontId="0" fillId="0" borderId="0" xfId="0" applyAlignment="1">
      <alignment vertical="center"/>
    </xf>
    <xf numFmtId="0" fontId="0" fillId="0" borderId="0" xfId="0" applyAlignment="1">
      <alignment horizontal="center" vertical="center"/>
    </xf>
    <xf numFmtId="0" fontId="0" fillId="2" borderId="0" xfId="0" applyFill="1"/>
    <xf numFmtId="0" fontId="0" fillId="2" borderId="0" xfId="0" applyFill="1" applyAlignment="1">
      <alignment horizontal="center"/>
    </xf>
    <xf numFmtId="0" fontId="0" fillId="3" borderId="0" xfId="0" applyFill="1"/>
    <xf numFmtId="0" fontId="4" fillId="3" borderId="0" xfId="0" applyFont="1" applyFill="1" applyAlignment="1">
      <alignment horizontal="left" wrapText="1"/>
    </xf>
    <xf numFmtId="0" fontId="2" fillId="0" borderId="0" xfId="0" applyFont="1"/>
    <xf numFmtId="49" fontId="2" fillId="0" borderId="0" xfId="0" applyNumberFormat="1" applyFont="1"/>
    <xf numFmtId="0" fontId="2" fillId="0" borderId="0" xfId="0" applyFont="1" applyAlignment="1">
      <alignment horizontal="center" vertical="center"/>
    </xf>
    <xf numFmtId="0" fontId="2" fillId="4" borderId="0" xfId="0" applyFont="1" applyFill="1" applyAlignment="1">
      <alignment horizontal="center" vertical="center"/>
    </xf>
    <xf numFmtId="164" fontId="2" fillId="4" borderId="0" xfId="0" applyNumberFormat="1" applyFont="1" applyFill="1" applyAlignment="1">
      <alignment vertical="center"/>
    </xf>
    <xf numFmtId="0" fontId="2" fillId="4" borderId="0" xfId="0" applyFont="1" applyFill="1" applyAlignment="1">
      <alignment vertical="center"/>
    </xf>
    <xf numFmtId="0" fontId="0" fillId="3" borderId="0" xfId="0" applyFill="1" applyAlignment="1">
      <alignment horizontal="center" vertical="center"/>
    </xf>
    <xf numFmtId="0" fontId="2" fillId="0" borderId="0" xfId="0" applyFont="1" applyAlignment="1">
      <alignment horizontal="center" vertical="center" wrapText="1"/>
    </xf>
    <xf numFmtId="0" fontId="2" fillId="3" borderId="0" xfId="0" applyFont="1" applyFill="1"/>
    <xf numFmtId="0" fontId="3" fillId="3" borderId="0" xfId="0" applyFont="1" applyFill="1"/>
    <xf numFmtId="0" fontId="6" fillId="3" borderId="0" xfId="0" applyFont="1" applyFill="1"/>
    <xf numFmtId="0" fontId="2" fillId="3" borderId="0" xfId="0" applyFont="1" applyFill="1"/>
    <xf numFmtId="0" fontId="5" fillId="3" borderId="0" xfId="0" applyFont="1" applyFill="1"/>
    <xf numFmtId="0" fontId="2" fillId="3" borderId="0" xfId="0" applyFont="1" applyFill="1"/>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164" fontId="2" fillId="4" borderId="0" xfId="0" applyNumberFormat="1" applyFont="1" applyFill="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Fill="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2" fillId="0" borderId="0" xfId="0" applyFont="1" applyAlignment="1" applyProtection="1">
      <alignment vertical="center" wrapText="1"/>
      <protection locked="0"/>
    </xf>
    <xf numFmtId="164" fontId="2" fillId="0" borderId="0" xfId="0" applyNumberFormat="1" applyFont="1" applyAlignment="1" applyProtection="1">
      <alignment vertical="center"/>
      <protection locked="0"/>
    </xf>
    <xf numFmtId="0" fontId="2" fillId="3" borderId="0" xfId="0" applyFont="1" applyFill="1" applyAlignment="1">
      <alignment wrapText="1"/>
    </xf>
    <xf numFmtId="0" fontId="3" fillId="3" borderId="0" xfId="0" applyFont="1" applyFill="1" applyAlignment="1">
      <alignment horizontal="center"/>
    </xf>
    <xf numFmtId="0" fontId="4" fillId="3" borderId="0" xfId="0" applyFont="1" applyFill="1" applyAlignment="1">
      <alignment horizontal="left" wrapText="1"/>
    </xf>
    <xf numFmtId="0" fontId="4" fillId="3" borderId="0" xfId="0" applyFont="1" applyFill="1" applyAlignment="1">
      <alignment wrapText="1"/>
    </xf>
    <xf numFmtId="0" fontId="2" fillId="3" borderId="0" xfId="0" applyFont="1" applyFill="1"/>
    <xf numFmtId="0" fontId="2" fillId="3" borderId="1" xfId="0" applyFont="1" applyFill="1" applyBorder="1" applyAlignment="1" applyProtection="1">
      <alignment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5" fillId="3" borderId="0" xfId="0" applyFont="1" applyFill="1"/>
    <xf numFmtId="0" fontId="2" fillId="3" borderId="1" xfId="0" applyFont="1" applyFill="1" applyBorder="1" applyAlignment="1" applyProtection="1">
      <alignment vertical="top" wrapText="1"/>
      <protection locked="0"/>
    </xf>
    <xf numFmtId="0" fontId="2" fillId="3" borderId="2" xfId="0" applyFont="1" applyFill="1" applyBorder="1" applyAlignment="1" applyProtection="1">
      <alignment vertical="top" wrapText="1"/>
      <protection locked="0"/>
    </xf>
    <xf numFmtId="0" fontId="2" fillId="3" borderId="3" xfId="0" applyFont="1" applyFill="1" applyBorder="1" applyAlignment="1" applyProtection="1">
      <alignment vertical="top" wrapText="1"/>
      <protection locked="0"/>
    </xf>
    <xf numFmtId="0" fontId="2" fillId="3" borderId="0" xfId="0" applyFont="1" applyFill="1" applyProtection="1"/>
  </cellXfs>
  <cellStyles count="1">
    <cellStyle name="Normal" xfId="0" builtinId="0"/>
  </cellStyles>
  <dxfs count="59">
    <dxf>
      <font>
        <b val="0"/>
        <i val="0"/>
        <strike val="0"/>
        <condense val="0"/>
        <extend val="0"/>
        <outline val="0"/>
        <shadow val="0"/>
        <u val="none"/>
        <vertAlign val="baseline"/>
        <sz val="11"/>
        <color theme="1"/>
        <name val="Garamond"/>
        <family val="1"/>
        <scheme val="none"/>
      </font>
      <numFmt numFmtId="30" formatCode="@"/>
    </dxf>
    <dxf>
      <font>
        <b val="0"/>
        <i val="0"/>
        <strike val="0"/>
        <condense val="0"/>
        <extend val="0"/>
        <outline val="0"/>
        <shadow val="0"/>
        <u val="none"/>
        <vertAlign val="baseline"/>
        <sz val="11"/>
        <color theme="1"/>
        <name val="Garamond"/>
        <family val="1"/>
        <scheme val="none"/>
      </font>
      <numFmt numFmtId="30" formatCode="@"/>
    </dxf>
    <dxf>
      <font>
        <b val="0"/>
        <i val="0"/>
        <strike val="0"/>
        <condense val="0"/>
        <extend val="0"/>
        <outline val="0"/>
        <shadow val="0"/>
        <u val="none"/>
        <vertAlign val="baseline"/>
        <sz val="11"/>
        <color theme="1"/>
        <name val="Garamond"/>
        <family val="1"/>
        <scheme val="none"/>
      </font>
    </dxf>
    <dxf>
      <font>
        <b val="0"/>
        <i val="0"/>
        <strike val="0"/>
        <condense val="0"/>
        <extend val="0"/>
        <outline val="0"/>
        <shadow val="0"/>
        <u val="none"/>
        <vertAlign val="baseline"/>
        <sz val="11"/>
        <color theme="1"/>
        <name val="Garamond"/>
        <family val="1"/>
        <scheme val="none"/>
      </font>
      <numFmt numFmtId="30" formatCode="@"/>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numFmt numFmtId="30" formatCode="@"/>
    </dxf>
    <dxf>
      <font>
        <strike val="0"/>
        <outline val="0"/>
        <shadow val="0"/>
        <u val="none"/>
        <vertAlign val="baseline"/>
        <sz val="11"/>
        <color theme="1"/>
        <name val="Garamond"/>
        <family val="1"/>
        <scheme val="none"/>
      </font>
      <numFmt numFmtId="30" formatCode="@"/>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dxf>
    <dxf>
      <font>
        <b val="0"/>
        <i val="0"/>
        <strike val="0"/>
        <condense val="0"/>
        <extend val="0"/>
        <outline val="0"/>
        <shadow val="0"/>
        <u val="none"/>
        <vertAlign val="baseline"/>
        <sz val="11"/>
        <color theme="1"/>
        <name val="Garamond"/>
        <family val="1"/>
        <scheme val="none"/>
      </font>
      <numFmt numFmtId="164" formatCode="&quot;$&quot;#,##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Garamond"/>
        <family val="1"/>
        <scheme val="none"/>
      </font>
      <numFmt numFmtId="164" formatCode="&quot;$&quot;#,##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aramond"/>
        <family val="1"/>
        <scheme val="none"/>
      </font>
      <numFmt numFmtId="164" formatCode="&quot;$&quot;#,##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aramond"/>
        <family val="1"/>
        <scheme val="none"/>
      </font>
      <numFmt numFmtId="164" formatCode="&quot;$&quot;#,##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aramond"/>
        <family val="1"/>
        <scheme val="none"/>
      </font>
      <numFmt numFmtId="164" formatCode="&quot;$&quot;#,##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aramond"/>
        <family val="1"/>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aramond"/>
        <family val="1"/>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aramond"/>
        <family val="1"/>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aramond"/>
        <family val="1"/>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1"/>
        <color theme="1"/>
        <name val="Garamond"/>
        <family val="1"/>
        <scheme val="none"/>
      </font>
    </dxf>
    <dxf>
      <font>
        <b val="0"/>
        <i val="0"/>
        <strike val="0"/>
        <condense val="0"/>
        <extend val="0"/>
        <outline val="0"/>
        <shadow val="0"/>
        <u val="none"/>
        <vertAlign val="baseline"/>
        <sz val="11"/>
        <color theme="1"/>
        <name val="Garamond"/>
        <family val="1"/>
        <scheme val="none"/>
      </font>
      <alignment horizontal="center" vertical="center" textRotation="0" wrapText="0" indent="0" justifyLastLine="0" shrinkToFit="0" readingOrder="0"/>
    </dxf>
    <dxf>
      <font>
        <strike val="0"/>
        <outline val="0"/>
        <shadow val="0"/>
        <u val="none"/>
        <vertAlign val="baseline"/>
        <sz val="11"/>
        <color theme="1"/>
        <name val="Garamond"/>
        <family val="1"/>
        <scheme val="none"/>
      </font>
      <alignment horizontal="general" vertical="center" textRotation="0" wrapText="1"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vertical="center" textRotation="0" indent="0" justifyLastLine="0" shrinkToFit="0" readingOrder="0"/>
      <protection locked="1" hidden="0"/>
    </dxf>
    <dxf>
      <font>
        <strike val="0"/>
        <outline val="0"/>
        <shadow val="0"/>
        <u val="none"/>
        <vertAlign val="baseline"/>
        <sz val="11"/>
        <color theme="1"/>
        <name val="Garamond"/>
        <family val="1"/>
        <scheme val="none"/>
      </font>
      <alignment horizontal="center" vertical="center" textRotation="0" indent="0" justifyLastLine="0" shrinkToFit="0" readingOrder="0"/>
      <protection locked="0" hidden="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Garamond"/>
        <family val="1"/>
        <scheme val="none"/>
      </font>
      <numFmt numFmtId="30" formatCode="@"/>
      <alignment horizontal="center" vertical="center" textRotation="0" wrapText="0" indent="0" justifyLastLine="0" shrinkToFit="0" readingOrder="0"/>
      <protection locked="0" hidden="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b val="0"/>
        <i val="0"/>
        <strike val="0"/>
        <condense val="0"/>
        <extend val="0"/>
        <outline val="0"/>
        <shadow val="0"/>
        <u val="none"/>
        <vertAlign val="baseline"/>
        <sz val="11"/>
        <color theme="1"/>
        <name val="Garamond"/>
        <family val="1"/>
        <scheme val="none"/>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Garamond"/>
        <family val="1"/>
        <scheme val="none"/>
      </font>
    </dxf>
    <dxf>
      <font>
        <strike val="0"/>
        <outline val="0"/>
        <shadow val="0"/>
        <u val="none"/>
        <vertAlign val="baseline"/>
        <sz val="11"/>
        <color theme="1"/>
        <name val="Garamond"/>
        <family val="1"/>
        <scheme val="none"/>
      </font>
      <alignment horizontal="center" vertical="center" textRotation="0" wrapText="0" indent="0" justifyLastLine="0" shrinkToFit="0" readingOrder="0"/>
    </dxf>
    <dxf>
      <font>
        <strike val="0"/>
        <outline val="0"/>
        <shadow val="0"/>
        <u val="none"/>
        <vertAlign val="baseline"/>
        <sz val="11"/>
        <color theme="1"/>
        <name val="Garamond"/>
        <family val="1"/>
        <scheme val="none"/>
      </font>
      <alignment horizontal="general" vertical="center" textRotation="0" wrapText="1"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vertical="center" textRotation="0" indent="0" justifyLastLine="0" shrinkToFit="0" readingOrder="0"/>
      <protection locked="1" hidden="0"/>
    </dxf>
    <dxf>
      <font>
        <strike val="0"/>
        <outline val="0"/>
        <shadow val="0"/>
        <u val="none"/>
        <vertAlign val="baseline"/>
        <sz val="11"/>
        <color theme="1"/>
        <name val="Garamond"/>
        <family val="1"/>
        <scheme val="none"/>
      </font>
      <alignment horizontal="center" vertical="center" textRotation="0" indent="0" justifyLastLine="0" shrinkToFit="0" readingOrder="0"/>
      <protection locked="0" hidden="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rgb="FF000000"/>
        <name val="Garamond"/>
        <family val="1"/>
        <scheme val="none"/>
      </font>
    </dxf>
    <dxf>
      <font>
        <strike val="0"/>
        <outline val="0"/>
        <shadow val="0"/>
        <u val="none"/>
        <vertAlign val="baseline"/>
        <sz val="11"/>
        <color theme="1"/>
        <name val="Garamond"/>
        <family val="1"/>
        <scheme val="none"/>
      </font>
      <alignment horizontal="center" vertical="center" textRotation="0" wrapText="0" indent="0" justifyLastLine="0" shrinkToFit="0" readingOrder="0"/>
    </dxf>
    <dxf>
      <font>
        <strike val="0"/>
        <outline val="0"/>
        <shadow val="0"/>
        <u val="none"/>
        <vertAlign val="baseline"/>
        <sz val="11"/>
        <color theme="1"/>
        <name val="Garamond"/>
        <family val="1"/>
        <scheme val="none"/>
      </font>
      <alignment horizontal="general" vertical="center" textRotation="0" wrapText="1" indent="0" justifyLastLine="0" shrinkToFit="0" readingOrder="0"/>
      <protection locked="0" hidden="0"/>
    </dxf>
    <dxf>
      <font>
        <strike val="0"/>
        <outline val="0"/>
        <shadow val="0"/>
        <u val="none"/>
        <vertAlign val="baseline"/>
        <sz val="11"/>
        <color theme="1"/>
        <name val="Garamond"/>
        <family val="1"/>
        <scheme val="none"/>
      </font>
      <numFmt numFmtId="164" formatCode="&quot;$&quot;#,##0"/>
      <fill>
        <patternFill patternType="solid">
          <fgColor indexed="64"/>
          <bgColor theme="0" tint="-0.14999847407452621"/>
        </patternFill>
      </fill>
      <alignment vertical="center" textRotation="0" indent="0" justifyLastLine="0" shrinkToFit="0" readingOrder="0"/>
    </dxf>
    <dxf>
      <font>
        <strike val="0"/>
        <outline val="0"/>
        <shadow val="0"/>
        <u val="none"/>
        <vertAlign val="baseline"/>
        <sz val="11"/>
        <color theme="1"/>
        <name val="Garamond"/>
        <family val="1"/>
        <scheme val="none"/>
      </font>
      <numFmt numFmtId="164" formatCode="&quot;$&quot;#,##0"/>
      <alignment vertical="center" textRotation="0" indent="0" justifyLastLine="0" shrinkToFit="0" readingOrder="0"/>
      <protection locked="0" hidden="0"/>
    </dxf>
    <dxf>
      <font>
        <strike val="0"/>
        <outline val="0"/>
        <shadow val="0"/>
        <u val="none"/>
        <vertAlign val="baseline"/>
        <sz val="11"/>
        <color theme="1"/>
        <name val="Garamond"/>
        <family val="1"/>
        <scheme val="none"/>
      </font>
      <alignment horizontal="center" vertical="center" textRotation="0" wrapText="0" indent="0" justifyLastLine="0" shrinkToFit="0" readingOrder="0"/>
      <protection locked="0" hidden="0"/>
    </dxf>
    <dxf>
      <font>
        <strike val="0"/>
        <outline val="0"/>
        <shadow val="0"/>
        <u val="none"/>
        <vertAlign val="baseline"/>
        <sz val="11"/>
        <color theme="1"/>
        <name val="Garamond"/>
        <family val="1"/>
        <scheme val="none"/>
      </font>
      <alignment horizontal="general" vertical="center" textRotation="0" wrapText="1" indent="0" justifyLastLine="0" shrinkToFit="0" readingOrder="0"/>
      <protection locked="0" hidden="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font>
        <strike val="0"/>
        <outline val="0"/>
        <shadow val="0"/>
        <u val="none"/>
        <vertAlign val="baseline"/>
        <sz val="11"/>
        <color theme="1"/>
        <name val="Garamond"/>
        <family val="1"/>
        <scheme val="none"/>
      </font>
      <alignment vertical="center" textRotation="0" indent="0" justifyLastLine="0" shrinkToFit="0" readingOrder="0"/>
      <protection locked="0" hidden="0"/>
    </dxf>
    <dxf>
      <font>
        <strike val="0"/>
        <outline val="0"/>
        <shadow val="0"/>
        <u val="none"/>
        <vertAlign val="baseline"/>
        <sz val="11"/>
        <color theme="1"/>
        <name val="Garamond"/>
        <family val="1"/>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font>
        <strike val="0"/>
        <outline val="0"/>
        <shadow val="0"/>
        <u val="none"/>
        <vertAlign val="baseline"/>
        <sz val="11"/>
        <color theme="1"/>
        <name val="Garamond"/>
        <family val="1"/>
        <scheme val="none"/>
      </font>
      <alignment vertical="center" textRotation="0" indent="0" justifyLastLine="0" shrinkToFit="0" readingOrder="0"/>
    </dxf>
    <dxf>
      <font>
        <strike val="0"/>
        <outline val="0"/>
        <shadow val="0"/>
        <u val="none"/>
        <vertAlign val="baseline"/>
        <sz val="11"/>
        <color theme="1"/>
        <name val="Garamond"/>
        <family val="1"/>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4. New Position Questions'!A1"/><Relationship Id="rId3" Type="http://schemas.openxmlformats.org/officeDocument/2006/relationships/image" Target="../media/image2.svg"/><Relationship Id="rId7" Type="http://schemas.openxmlformats.org/officeDocument/2006/relationships/hyperlink" Target="#'5. Position Reclass'!A1"/><Relationship Id="rId2" Type="http://schemas.openxmlformats.org/officeDocument/2006/relationships/image" Target="../media/image1.png"/><Relationship Id="rId1" Type="http://schemas.openxmlformats.org/officeDocument/2006/relationships/hyperlink" Target="#'1. Directions &amp; Deadlines'!A1"/><Relationship Id="rId6" Type="http://schemas.openxmlformats.org/officeDocument/2006/relationships/hyperlink" Target="#'6. Position Reclass Questions'!A1"/><Relationship Id="rId5" Type="http://schemas.openxmlformats.org/officeDocument/2006/relationships/hyperlink" Target="#'3. New Position'!A1"/><Relationship Id="rId4" Type="http://schemas.openxmlformats.org/officeDocument/2006/relationships/hyperlink" Target="#'2. Equipment &amp; Furniture'!A1"/><Relationship Id="rId9" Type="http://schemas.openxmlformats.org/officeDocument/2006/relationships/hyperlink" Target="#'7. Travel'!A1"/></Relationships>
</file>

<file path=xl/drawings/_rels/drawing2.xml.rels><?xml version="1.0" encoding="UTF-8" standalone="yes"?>
<Relationships xmlns="http://schemas.openxmlformats.org/package/2006/relationships"><Relationship Id="rId8" Type="http://schemas.openxmlformats.org/officeDocument/2006/relationships/hyperlink" Target="#'4. New Position Questions'!A1"/><Relationship Id="rId3" Type="http://schemas.openxmlformats.org/officeDocument/2006/relationships/image" Target="../media/image2.svg"/><Relationship Id="rId7" Type="http://schemas.openxmlformats.org/officeDocument/2006/relationships/hyperlink" Target="#'5. Position Reclass'!A1"/><Relationship Id="rId2" Type="http://schemas.openxmlformats.org/officeDocument/2006/relationships/image" Target="../media/image1.png"/><Relationship Id="rId1" Type="http://schemas.openxmlformats.org/officeDocument/2006/relationships/hyperlink" Target="#'1. Directions &amp; Deadlines'!A1"/><Relationship Id="rId6" Type="http://schemas.openxmlformats.org/officeDocument/2006/relationships/hyperlink" Target="#'6. Position Reclass Questions'!A1"/><Relationship Id="rId5" Type="http://schemas.openxmlformats.org/officeDocument/2006/relationships/hyperlink" Target="#'3. New Position'!A1"/><Relationship Id="rId4" Type="http://schemas.openxmlformats.org/officeDocument/2006/relationships/hyperlink" Target="#'Equipment &amp; Furniture'!A1"/><Relationship Id="rId9" Type="http://schemas.openxmlformats.org/officeDocument/2006/relationships/hyperlink" Target="#'7. Travel'!A1"/></Relationships>
</file>

<file path=xl/drawings/_rels/drawing3.xml.rels><?xml version="1.0" encoding="UTF-8" standalone="yes"?>
<Relationships xmlns="http://schemas.openxmlformats.org/package/2006/relationships"><Relationship Id="rId8" Type="http://schemas.openxmlformats.org/officeDocument/2006/relationships/hyperlink" Target="#'7. Travel'!A1"/><Relationship Id="rId3" Type="http://schemas.openxmlformats.org/officeDocument/2006/relationships/image" Target="../media/image2.svg"/><Relationship Id="rId7" Type="http://schemas.openxmlformats.org/officeDocument/2006/relationships/hyperlink" Target="#'4. New Position Questions'!A1"/><Relationship Id="rId2" Type="http://schemas.openxmlformats.org/officeDocument/2006/relationships/image" Target="../media/image1.png"/><Relationship Id="rId1" Type="http://schemas.openxmlformats.org/officeDocument/2006/relationships/hyperlink" Target="#'1. Directions &amp; Deadlines'!A1"/><Relationship Id="rId6" Type="http://schemas.openxmlformats.org/officeDocument/2006/relationships/hyperlink" Target="#'5. Position Reclass'!A1"/><Relationship Id="rId5" Type="http://schemas.openxmlformats.org/officeDocument/2006/relationships/hyperlink" Target="#'3. New Position'!A1"/><Relationship Id="rId4" Type="http://schemas.openxmlformats.org/officeDocument/2006/relationships/hyperlink" Target="#'2. Equipment &amp; Furniture'!A1"/></Relationships>
</file>

<file path=xl/drawings/_rels/drawing4.xml.rels><?xml version="1.0" encoding="UTF-8" standalone="yes"?>
<Relationships xmlns="http://schemas.openxmlformats.org/package/2006/relationships"><Relationship Id="rId8" Type="http://schemas.openxmlformats.org/officeDocument/2006/relationships/hyperlink" Target="#'4. New Position Questions'!A1"/><Relationship Id="rId3" Type="http://schemas.openxmlformats.org/officeDocument/2006/relationships/image" Target="../media/image2.svg"/><Relationship Id="rId7" Type="http://schemas.openxmlformats.org/officeDocument/2006/relationships/hyperlink" Target="#'5. Position Reclass'!A1"/><Relationship Id="rId2" Type="http://schemas.openxmlformats.org/officeDocument/2006/relationships/image" Target="../media/image1.png"/><Relationship Id="rId1" Type="http://schemas.openxmlformats.org/officeDocument/2006/relationships/hyperlink" Target="#'1. Directions &amp; Deadlines'!A1"/><Relationship Id="rId6" Type="http://schemas.openxmlformats.org/officeDocument/2006/relationships/hyperlink" Target="#'6. Position Reclass Questions'!A1"/><Relationship Id="rId5" Type="http://schemas.openxmlformats.org/officeDocument/2006/relationships/hyperlink" Target="#'3. New Position'!A1"/><Relationship Id="rId4" Type="http://schemas.openxmlformats.org/officeDocument/2006/relationships/hyperlink" Target="#'2. Equipment &amp; Furniture'!A1"/><Relationship Id="rId9" Type="http://schemas.openxmlformats.org/officeDocument/2006/relationships/hyperlink" Target="#'7. Travel'!A1"/></Relationships>
</file>

<file path=xl/drawings/_rels/drawing5.xml.rels><?xml version="1.0" encoding="UTF-8" standalone="yes"?>
<Relationships xmlns="http://schemas.openxmlformats.org/package/2006/relationships"><Relationship Id="rId8" Type="http://schemas.openxmlformats.org/officeDocument/2006/relationships/hyperlink" Target="#'4. New Position Questions'!A1"/><Relationship Id="rId3" Type="http://schemas.openxmlformats.org/officeDocument/2006/relationships/image" Target="../media/image2.svg"/><Relationship Id="rId7" Type="http://schemas.openxmlformats.org/officeDocument/2006/relationships/hyperlink" Target="#'5. Position Reclass'!A1"/><Relationship Id="rId2" Type="http://schemas.openxmlformats.org/officeDocument/2006/relationships/image" Target="../media/image1.png"/><Relationship Id="rId1" Type="http://schemas.openxmlformats.org/officeDocument/2006/relationships/hyperlink" Target="#'1. Directions &amp; Deadlines'!A1"/><Relationship Id="rId6" Type="http://schemas.openxmlformats.org/officeDocument/2006/relationships/hyperlink" Target="#'6. Position Reclass Questions'!A1"/><Relationship Id="rId5" Type="http://schemas.openxmlformats.org/officeDocument/2006/relationships/hyperlink" Target="#'3. New Position'!A1"/><Relationship Id="rId4" Type="http://schemas.openxmlformats.org/officeDocument/2006/relationships/hyperlink" Target="#'2. Equipment &amp; Furniture'!A1"/><Relationship Id="rId9" Type="http://schemas.openxmlformats.org/officeDocument/2006/relationships/hyperlink" Target="#'7. Travel'!A1"/></Relationships>
</file>

<file path=xl/drawings/_rels/drawing6.xml.rels><?xml version="1.0" encoding="UTF-8" standalone="yes"?>
<Relationships xmlns="http://schemas.openxmlformats.org/package/2006/relationships"><Relationship Id="rId8" Type="http://schemas.openxmlformats.org/officeDocument/2006/relationships/hyperlink" Target="#'4. New Position Questions'!A1"/><Relationship Id="rId3" Type="http://schemas.openxmlformats.org/officeDocument/2006/relationships/image" Target="../media/image2.svg"/><Relationship Id="rId7" Type="http://schemas.openxmlformats.org/officeDocument/2006/relationships/hyperlink" Target="#'5. Position Reclass'!A1"/><Relationship Id="rId2" Type="http://schemas.openxmlformats.org/officeDocument/2006/relationships/image" Target="../media/image1.png"/><Relationship Id="rId1" Type="http://schemas.openxmlformats.org/officeDocument/2006/relationships/hyperlink" Target="#'1. Directions &amp; Deadlines'!A1"/><Relationship Id="rId6" Type="http://schemas.openxmlformats.org/officeDocument/2006/relationships/hyperlink" Target="#'6. Position Reclass Questions'!A1"/><Relationship Id="rId5" Type="http://schemas.openxmlformats.org/officeDocument/2006/relationships/hyperlink" Target="#'3. New Position'!A1"/><Relationship Id="rId4" Type="http://schemas.openxmlformats.org/officeDocument/2006/relationships/hyperlink" Target="#'2. Equipment &amp; Furniture'!A1"/><Relationship Id="rId9" Type="http://schemas.openxmlformats.org/officeDocument/2006/relationships/hyperlink" Target="#'7. Travel'!A1"/></Relationships>
</file>

<file path=xl/drawings/_rels/drawing7.xml.rels><?xml version="1.0" encoding="UTF-8" standalone="yes"?>
<Relationships xmlns="http://schemas.openxmlformats.org/package/2006/relationships"><Relationship Id="rId8" Type="http://schemas.openxmlformats.org/officeDocument/2006/relationships/hyperlink" Target="#'4. New Position Questions'!A1"/><Relationship Id="rId3" Type="http://schemas.openxmlformats.org/officeDocument/2006/relationships/image" Target="../media/image2.svg"/><Relationship Id="rId7" Type="http://schemas.openxmlformats.org/officeDocument/2006/relationships/hyperlink" Target="#'5. Position Reclass'!A1"/><Relationship Id="rId2" Type="http://schemas.openxmlformats.org/officeDocument/2006/relationships/image" Target="../media/image1.png"/><Relationship Id="rId1" Type="http://schemas.openxmlformats.org/officeDocument/2006/relationships/hyperlink" Target="#'1. Directions &amp; Deadlines'!A1"/><Relationship Id="rId6" Type="http://schemas.openxmlformats.org/officeDocument/2006/relationships/hyperlink" Target="#'6. Position Reclass Questions'!A1"/><Relationship Id="rId5" Type="http://schemas.openxmlformats.org/officeDocument/2006/relationships/hyperlink" Target="#'3. New Position'!A1"/><Relationship Id="rId4" Type="http://schemas.openxmlformats.org/officeDocument/2006/relationships/hyperlink" Target="#'2. Equipment &amp; Furniture'!A1"/><Relationship Id="rId9" Type="http://schemas.openxmlformats.org/officeDocument/2006/relationships/hyperlink" Target="#'7. Travel'!A1"/></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1</xdr:col>
      <xdr:colOff>171450</xdr:colOff>
      <xdr:row>24</xdr:row>
      <xdr:rowOff>161925</xdr:rowOff>
    </xdr:to>
    <xdr:sp macro="" textlink="">
      <xdr:nvSpPr>
        <xdr:cNvPr id="16" name="Rectangle: Rounded Corners 15">
          <a:extLst>
            <a:ext uri="{FF2B5EF4-FFF2-40B4-BE49-F238E27FC236}">
              <a16:creationId xmlns:a16="http://schemas.microsoft.com/office/drawing/2014/main" id="{791D3F33-10E8-410B-8BDD-47B29774B797}"/>
            </a:ext>
          </a:extLst>
        </xdr:cNvPr>
        <xdr:cNvSpPr/>
      </xdr:nvSpPr>
      <xdr:spPr>
        <a:xfrm>
          <a:off x="19050" y="9525"/>
          <a:ext cx="1581150" cy="4867275"/>
        </a:xfrm>
        <a:prstGeom prst="roundRect">
          <a:avLst/>
        </a:prstGeom>
        <a:solidFill>
          <a:schemeClr val="accent6">
            <a:lumMod val="20000"/>
            <a:lumOff val="80000"/>
          </a:schemeClr>
        </a:solid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447675</xdr:colOff>
      <xdr:row>0</xdr:row>
      <xdr:rowOff>161925</xdr:rowOff>
    </xdr:from>
    <xdr:to>
      <xdr:col>0</xdr:col>
      <xdr:colOff>1076325</xdr:colOff>
      <xdr:row>3</xdr:row>
      <xdr:rowOff>76200</xdr:rowOff>
    </xdr:to>
    <xdr:pic>
      <xdr:nvPicPr>
        <xdr:cNvPr id="9" name="Graphic 8" descr="Home with solid fill">
          <a:hlinkClick xmlns:r="http://schemas.openxmlformats.org/officeDocument/2006/relationships" r:id="rId1"/>
          <a:extLst>
            <a:ext uri="{FF2B5EF4-FFF2-40B4-BE49-F238E27FC236}">
              <a16:creationId xmlns:a16="http://schemas.microsoft.com/office/drawing/2014/main" id="{436CA523-4B43-49AA-9680-EE4D152FFE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7675" y="161925"/>
          <a:ext cx="628650" cy="628650"/>
        </a:xfrm>
        <a:prstGeom prst="rect">
          <a:avLst/>
        </a:prstGeom>
      </xdr:spPr>
    </xdr:pic>
    <xdr:clientData/>
  </xdr:twoCellAnchor>
  <xdr:twoCellAnchor>
    <xdr:from>
      <xdr:col>0</xdr:col>
      <xdr:colOff>76200</xdr:colOff>
      <xdr:row>7</xdr:row>
      <xdr:rowOff>38100</xdr:rowOff>
    </xdr:from>
    <xdr:to>
      <xdr:col>1</xdr:col>
      <xdr:colOff>28575</xdr:colOff>
      <xdr:row>9</xdr:row>
      <xdr:rowOff>104775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5B55C66D-66B7-480B-A33D-1606BF857464}"/>
            </a:ext>
          </a:extLst>
        </xdr:cNvPr>
        <xdr:cNvSpPr txBox="1"/>
      </xdr:nvSpPr>
      <xdr:spPr>
        <a:xfrm>
          <a:off x="76200" y="15144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2. FY2027</a:t>
          </a:r>
          <a:r>
            <a:rPr lang="en-US" sz="1100" b="1" baseline="0">
              <a:latin typeface="Garamond" panose="02020404030301010803" pitchFamily="18" charset="0"/>
            </a:rPr>
            <a:t> Equipment Request</a:t>
          </a:r>
          <a:endParaRPr lang="en-US" sz="1100" b="1">
            <a:latin typeface="Garamond" panose="02020404030301010803" pitchFamily="18" charset="0"/>
          </a:endParaRPr>
        </a:p>
      </xdr:txBody>
    </xdr:sp>
    <xdr:clientData/>
  </xdr:twoCellAnchor>
  <xdr:twoCellAnchor>
    <xdr:from>
      <xdr:col>0</xdr:col>
      <xdr:colOff>85725</xdr:colOff>
      <xdr:row>9</xdr:row>
      <xdr:rowOff>152400</xdr:rowOff>
    </xdr:from>
    <xdr:to>
      <xdr:col>1</xdr:col>
      <xdr:colOff>38100</xdr:colOff>
      <xdr:row>12</xdr:row>
      <xdr:rowOff>38100</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46966942-AC8C-4E2C-A02E-0EBA215BFD8C}"/>
            </a:ext>
          </a:extLst>
        </xdr:cNvPr>
        <xdr:cNvSpPr txBox="1"/>
      </xdr:nvSpPr>
      <xdr:spPr>
        <a:xfrm>
          <a:off x="85725" y="2009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Garamond" panose="02020404030301010803" pitchFamily="18" charset="0"/>
              <a:ea typeface="+mn-ea"/>
              <a:cs typeface="+mn-cs"/>
            </a:rPr>
            <a:t>3. FY2027</a:t>
          </a:r>
          <a:r>
            <a:rPr lang="en-US" sz="1100" b="1" baseline="0">
              <a:solidFill>
                <a:sysClr val="windowText" lastClr="000000"/>
              </a:solidFill>
              <a:effectLst/>
              <a:latin typeface="Garamond" panose="02020404030301010803" pitchFamily="18" charset="0"/>
              <a:ea typeface="+mn-ea"/>
              <a:cs typeface="+mn-cs"/>
            </a:rPr>
            <a:t> New Position Request</a:t>
          </a:r>
          <a:endParaRPr lang="en-US">
            <a:solidFill>
              <a:sysClr val="windowText" lastClr="000000"/>
            </a:solidFill>
            <a:effectLst/>
            <a:latin typeface="Garamond" panose="02020404030301010803" pitchFamily="18" charset="0"/>
          </a:endParaRPr>
        </a:p>
      </xdr:txBody>
    </xdr:sp>
    <xdr:clientData/>
  </xdr:twoCellAnchor>
  <xdr:twoCellAnchor>
    <xdr:from>
      <xdr:col>0</xdr:col>
      <xdr:colOff>85725</xdr:colOff>
      <xdr:row>18</xdr:row>
      <xdr:rowOff>57149</xdr:rowOff>
    </xdr:from>
    <xdr:to>
      <xdr:col>1</xdr:col>
      <xdr:colOff>38100</xdr:colOff>
      <xdr:row>21</xdr:row>
      <xdr:rowOff>123824</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D00BCD16-C9D3-4A6D-9B3B-6E41C3822521}"/>
            </a:ext>
          </a:extLst>
        </xdr:cNvPr>
        <xdr:cNvSpPr txBox="1"/>
      </xdr:nvSpPr>
      <xdr:spPr>
        <a:xfrm>
          <a:off x="85725" y="3629024"/>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cs typeface="Times New Roman" panose="02020603050405020304" pitchFamily="18" charset="0"/>
            </a:rPr>
            <a:t>6. FY2027</a:t>
          </a:r>
          <a:r>
            <a:rPr lang="en-US" sz="1100" b="1" baseline="0">
              <a:latin typeface="Garamond" panose="02020404030301010803" pitchFamily="18" charset="0"/>
              <a:cs typeface="Times New Roman" panose="02020603050405020304" pitchFamily="18" charset="0"/>
            </a:rPr>
            <a:t> Position Reclass Request Questionnaire</a:t>
          </a:r>
          <a:endParaRPr lang="en-US" sz="1100" b="1">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4</xdr:row>
      <xdr:rowOff>180975</xdr:rowOff>
    </xdr:from>
    <xdr:to>
      <xdr:col>1</xdr:col>
      <xdr:colOff>38100</xdr:colOff>
      <xdr:row>7</xdr:row>
      <xdr:rowOff>57150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BAEBE025-10AC-4052-9FE5-0D490DEAFF7F}"/>
            </a:ext>
          </a:extLst>
        </xdr:cNvPr>
        <xdr:cNvSpPr txBox="1"/>
      </xdr:nvSpPr>
      <xdr:spPr>
        <a:xfrm>
          <a:off x="85725" y="108585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75000"/>
                </a:schemeClr>
              </a:solidFill>
              <a:latin typeface="Garamond" panose="02020404030301010803" pitchFamily="18" charset="0"/>
            </a:rPr>
            <a:t>1. Directions &amp; Deadline</a:t>
          </a:r>
        </a:p>
      </xdr:txBody>
    </xdr:sp>
    <xdr:clientData/>
  </xdr:twoCellAnchor>
  <xdr:twoCellAnchor>
    <xdr:from>
      <xdr:col>0</xdr:col>
      <xdr:colOff>95250</xdr:colOff>
      <xdr:row>15</xdr:row>
      <xdr:rowOff>152400</xdr:rowOff>
    </xdr:from>
    <xdr:to>
      <xdr:col>1</xdr:col>
      <xdr:colOff>47625</xdr:colOff>
      <xdr:row>18</xdr:row>
      <xdr:rowOff>38100</xdr:rowOff>
    </xdr:to>
    <xdr:sp macro="" textlink="">
      <xdr:nvSpPr>
        <xdr:cNvPr id="14" name="TextBox 13">
          <a:hlinkClick xmlns:r="http://schemas.openxmlformats.org/officeDocument/2006/relationships" r:id="rId7"/>
          <a:extLst>
            <a:ext uri="{FF2B5EF4-FFF2-40B4-BE49-F238E27FC236}">
              <a16:creationId xmlns:a16="http://schemas.microsoft.com/office/drawing/2014/main" id="{B3A2265F-9AF7-4DFC-AC0F-546F19327AEA}"/>
            </a:ext>
          </a:extLst>
        </xdr:cNvPr>
        <xdr:cNvSpPr txBox="1"/>
      </xdr:nvSpPr>
      <xdr:spPr>
        <a:xfrm>
          <a:off x="95250" y="3152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Garamond" panose="02020404030301010803" pitchFamily="18" charset="0"/>
              <a:ea typeface="+mn-ea"/>
              <a:cs typeface="Times New Roman" panose="02020603050405020304" pitchFamily="18" charset="0"/>
            </a:rPr>
            <a:t>5. FY2027</a:t>
          </a:r>
          <a:r>
            <a:rPr lang="en-US" sz="1100" b="1" baseline="0">
              <a:solidFill>
                <a:schemeClr val="dk1"/>
              </a:solidFill>
              <a:effectLst/>
              <a:latin typeface="Garamond" panose="02020404030301010803" pitchFamily="18" charset="0"/>
              <a:ea typeface="+mn-ea"/>
              <a:cs typeface="Times New Roman" panose="02020603050405020304" pitchFamily="18" charset="0"/>
            </a:rPr>
            <a:t> Position Reclass Request</a:t>
          </a:r>
          <a:endParaRPr lang="en-US">
            <a:effectLst/>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12</xdr:row>
      <xdr:rowOff>66674</xdr:rowOff>
    </xdr:from>
    <xdr:to>
      <xdr:col>1</xdr:col>
      <xdr:colOff>38100</xdr:colOff>
      <xdr:row>15</xdr:row>
      <xdr:rowOff>133349</xdr:rowOff>
    </xdr:to>
    <xdr:sp macro="" textlink="">
      <xdr:nvSpPr>
        <xdr:cNvPr id="15" name="TextBox 14">
          <a:hlinkClick xmlns:r="http://schemas.openxmlformats.org/officeDocument/2006/relationships" r:id="rId8"/>
          <a:extLst>
            <a:ext uri="{FF2B5EF4-FFF2-40B4-BE49-F238E27FC236}">
              <a16:creationId xmlns:a16="http://schemas.microsoft.com/office/drawing/2014/main" id="{B930AFE4-B0E1-4385-A394-9F6F2F8DEA99}"/>
            </a:ext>
          </a:extLst>
        </xdr:cNvPr>
        <xdr:cNvSpPr txBox="1"/>
      </xdr:nvSpPr>
      <xdr:spPr>
        <a:xfrm>
          <a:off x="85725" y="2495549"/>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4. FY2027</a:t>
          </a:r>
          <a:r>
            <a:rPr lang="en-US" sz="1100" b="1" baseline="0">
              <a:latin typeface="Garamond" panose="02020404030301010803" pitchFamily="18" charset="0"/>
            </a:rPr>
            <a:t> New Position Request Questionnaire</a:t>
          </a:r>
          <a:endParaRPr lang="en-US" sz="1100" b="1">
            <a:latin typeface="Garamond" panose="02020404030301010803" pitchFamily="18" charset="0"/>
          </a:endParaRPr>
        </a:p>
      </xdr:txBody>
    </xdr:sp>
    <xdr:clientData/>
  </xdr:twoCellAnchor>
  <xdr:twoCellAnchor>
    <xdr:from>
      <xdr:col>0</xdr:col>
      <xdr:colOff>104775</xdr:colOff>
      <xdr:row>21</xdr:row>
      <xdr:rowOff>123825</xdr:rowOff>
    </xdr:from>
    <xdr:to>
      <xdr:col>1</xdr:col>
      <xdr:colOff>57150</xdr:colOff>
      <xdr:row>24</xdr:row>
      <xdr:rowOff>0</xdr:rowOff>
    </xdr:to>
    <xdr:sp macro="" textlink="">
      <xdr:nvSpPr>
        <xdr:cNvPr id="17" name="TextBox 16">
          <a:hlinkClick xmlns:r="http://schemas.openxmlformats.org/officeDocument/2006/relationships" r:id="rId9"/>
          <a:extLst>
            <a:ext uri="{FF2B5EF4-FFF2-40B4-BE49-F238E27FC236}">
              <a16:creationId xmlns:a16="http://schemas.microsoft.com/office/drawing/2014/main" id="{7E59BC7E-B09B-4E59-AB69-F2CB69752647}"/>
            </a:ext>
          </a:extLst>
        </xdr:cNvPr>
        <xdr:cNvSpPr txBox="1"/>
      </xdr:nvSpPr>
      <xdr:spPr>
        <a:xfrm>
          <a:off x="104775" y="426720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Garamond" panose="02020404030301010803" pitchFamily="18" charset="0"/>
            </a:rPr>
            <a:t>7. FY2027</a:t>
          </a:r>
          <a:r>
            <a:rPr lang="en-US" sz="1100" b="1" baseline="0">
              <a:solidFill>
                <a:sysClr val="windowText" lastClr="000000"/>
              </a:solidFill>
              <a:latin typeface="Garamond" panose="02020404030301010803" pitchFamily="18" charset="0"/>
            </a:rPr>
            <a:t> Travel Request</a:t>
          </a:r>
          <a:endParaRPr lang="en-US" sz="1100" b="1">
            <a:solidFill>
              <a:sysClr val="windowText" lastClr="000000"/>
            </a:solidFill>
            <a:latin typeface="Garamond" panose="02020404030301010803"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152400</xdr:colOff>
      <xdr:row>23</xdr:row>
      <xdr:rowOff>114300</xdr:rowOff>
    </xdr:to>
    <xdr:sp macro="" textlink="">
      <xdr:nvSpPr>
        <xdr:cNvPr id="3" name="Rectangle: Rounded Corners 2">
          <a:extLst>
            <a:ext uri="{FF2B5EF4-FFF2-40B4-BE49-F238E27FC236}">
              <a16:creationId xmlns:a16="http://schemas.microsoft.com/office/drawing/2014/main" id="{DAF5F7D5-0B53-4F88-9831-CF491A86A4BF}"/>
            </a:ext>
          </a:extLst>
        </xdr:cNvPr>
        <xdr:cNvSpPr/>
      </xdr:nvSpPr>
      <xdr:spPr>
        <a:xfrm>
          <a:off x="0" y="0"/>
          <a:ext cx="1581150" cy="4972050"/>
        </a:xfrm>
        <a:prstGeom prst="roundRect">
          <a:avLst/>
        </a:prstGeom>
        <a:solidFill>
          <a:schemeClr val="accent6">
            <a:lumMod val="20000"/>
            <a:lumOff val="80000"/>
          </a:schemeClr>
        </a:solid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447675</xdr:colOff>
      <xdr:row>0</xdr:row>
      <xdr:rowOff>161925</xdr:rowOff>
    </xdr:from>
    <xdr:to>
      <xdr:col>0</xdr:col>
      <xdr:colOff>1076325</xdr:colOff>
      <xdr:row>1</xdr:row>
      <xdr:rowOff>457200</xdr:rowOff>
    </xdr:to>
    <xdr:pic>
      <xdr:nvPicPr>
        <xdr:cNvPr id="9" name="Graphic 8" descr="Home with solid fill">
          <a:hlinkClick xmlns:r="http://schemas.openxmlformats.org/officeDocument/2006/relationships" r:id="rId1"/>
          <a:extLst>
            <a:ext uri="{FF2B5EF4-FFF2-40B4-BE49-F238E27FC236}">
              <a16:creationId xmlns:a16="http://schemas.microsoft.com/office/drawing/2014/main" id="{F59E7D00-4417-4FD1-B75E-12D9AFA73A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7675" y="161925"/>
          <a:ext cx="628650" cy="628650"/>
        </a:xfrm>
        <a:prstGeom prst="rect">
          <a:avLst/>
        </a:prstGeom>
      </xdr:spPr>
    </xdr:pic>
    <xdr:clientData/>
  </xdr:twoCellAnchor>
  <xdr:twoCellAnchor>
    <xdr:from>
      <xdr:col>0</xdr:col>
      <xdr:colOff>76200</xdr:colOff>
      <xdr:row>5</xdr:row>
      <xdr:rowOff>85725</xdr:rowOff>
    </xdr:from>
    <xdr:to>
      <xdr:col>1</xdr:col>
      <xdr:colOff>28575</xdr:colOff>
      <xdr:row>7</xdr:row>
      <xdr:rowOff>152400</xdr:rowOff>
    </xdr:to>
    <xdr:sp macro="" textlink="">
      <xdr:nvSpPr>
        <xdr:cNvPr id="10" name="TextBox 9">
          <a:hlinkClick xmlns:r="http://schemas.openxmlformats.org/officeDocument/2006/relationships" r:id="rId4"/>
          <a:extLst>
            <a:ext uri="{FF2B5EF4-FFF2-40B4-BE49-F238E27FC236}">
              <a16:creationId xmlns:a16="http://schemas.microsoft.com/office/drawing/2014/main" id="{36502274-06D3-41EF-BEF2-EA3BA175F96B}"/>
            </a:ext>
          </a:extLst>
        </xdr:cNvPr>
        <xdr:cNvSpPr txBox="1"/>
      </xdr:nvSpPr>
      <xdr:spPr>
        <a:xfrm>
          <a:off x="76200" y="15144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75000"/>
                </a:schemeClr>
              </a:solidFill>
              <a:latin typeface="Garamond" panose="02020404030301010803" pitchFamily="18" charset="0"/>
            </a:rPr>
            <a:t>2. FY2027</a:t>
          </a:r>
          <a:r>
            <a:rPr lang="en-US" sz="1100" b="1" baseline="0">
              <a:solidFill>
                <a:schemeClr val="accent6">
                  <a:lumMod val="75000"/>
                </a:schemeClr>
              </a:solidFill>
              <a:latin typeface="Garamond" panose="02020404030301010803" pitchFamily="18" charset="0"/>
            </a:rPr>
            <a:t> Equipment Request</a:t>
          </a:r>
          <a:endParaRPr lang="en-US" sz="1100" b="1">
            <a:solidFill>
              <a:schemeClr val="accent6">
                <a:lumMod val="75000"/>
              </a:schemeClr>
            </a:solidFill>
            <a:latin typeface="Garamond" panose="02020404030301010803" pitchFamily="18" charset="0"/>
          </a:endParaRPr>
        </a:p>
      </xdr:txBody>
    </xdr:sp>
    <xdr:clientData/>
  </xdr:twoCellAnchor>
  <xdr:twoCellAnchor>
    <xdr:from>
      <xdr:col>0</xdr:col>
      <xdr:colOff>85725</xdr:colOff>
      <xdr:row>8</xdr:row>
      <xdr:rowOff>9525</xdr:rowOff>
    </xdr:from>
    <xdr:to>
      <xdr:col>1</xdr:col>
      <xdr:colOff>38100</xdr:colOff>
      <xdr:row>10</xdr:row>
      <xdr:rowOff>85725</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5A4371CE-25B7-4922-98A2-5E99E156B6BA}"/>
            </a:ext>
          </a:extLst>
        </xdr:cNvPr>
        <xdr:cNvSpPr txBox="1"/>
      </xdr:nvSpPr>
      <xdr:spPr>
        <a:xfrm>
          <a:off x="85725" y="2009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Garamond" panose="02020404030301010803" pitchFamily="18" charset="0"/>
              <a:ea typeface="+mn-ea"/>
              <a:cs typeface="+mn-cs"/>
            </a:rPr>
            <a:t>3. FY2027</a:t>
          </a:r>
          <a:r>
            <a:rPr lang="en-US" sz="1100" b="1" baseline="0">
              <a:solidFill>
                <a:sysClr val="windowText" lastClr="000000"/>
              </a:solidFill>
              <a:effectLst/>
              <a:latin typeface="Garamond" panose="02020404030301010803" pitchFamily="18" charset="0"/>
              <a:ea typeface="+mn-ea"/>
              <a:cs typeface="+mn-cs"/>
            </a:rPr>
            <a:t> New Position Request</a:t>
          </a:r>
          <a:endParaRPr lang="en-US">
            <a:solidFill>
              <a:sysClr val="windowText" lastClr="000000"/>
            </a:solidFill>
            <a:effectLst/>
            <a:latin typeface="Garamond" panose="02020404030301010803" pitchFamily="18" charset="0"/>
          </a:endParaRPr>
        </a:p>
      </xdr:txBody>
    </xdr:sp>
    <xdr:clientData/>
  </xdr:twoCellAnchor>
  <xdr:twoCellAnchor>
    <xdr:from>
      <xdr:col>0</xdr:col>
      <xdr:colOff>85725</xdr:colOff>
      <xdr:row>16</xdr:row>
      <xdr:rowOff>104774</xdr:rowOff>
    </xdr:from>
    <xdr:to>
      <xdr:col>1</xdr:col>
      <xdr:colOff>38100</xdr:colOff>
      <xdr:row>19</xdr:row>
      <xdr:rowOff>171449</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0836D3BE-93F6-4B3D-B964-1DDE67307230}"/>
            </a:ext>
          </a:extLst>
        </xdr:cNvPr>
        <xdr:cNvSpPr txBox="1"/>
      </xdr:nvSpPr>
      <xdr:spPr>
        <a:xfrm>
          <a:off x="85725" y="3629024"/>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cs typeface="Times New Roman" panose="02020603050405020304" pitchFamily="18" charset="0"/>
            </a:rPr>
            <a:t>6. FY2027</a:t>
          </a:r>
          <a:r>
            <a:rPr lang="en-US" sz="1100" b="1" baseline="0">
              <a:latin typeface="Garamond" panose="02020404030301010803" pitchFamily="18" charset="0"/>
              <a:cs typeface="Times New Roman" panose="02020603050405020304" pitchFamily="18" charset="0"/>
            </a:rPr>
            <a:t> Position Reclass Request Questionnaire</a:t>
          </a:r>
          <a:endParaRPr lang="en-US" sz="1100" b="1">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3</xdr:row>
      <xdr:rowOff>9525</xdr:rowOff>
    </xdr:from>
    <xdr:to>
      <xdr:col>1</xdr:col>
      <xdr:colOff>38100</xdr:colOff>
      <xdr:row>5</xdr:row>
      <xdr:rowOff>76200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20BCF101-7196-4311-9225-0150A1B14CAD}"/>
            </a:ext>
          </a:extLst>
        </xdr:cNvPr>
        <xdr:cNvSpPr txBox="1"/>
      </xdr:nvSpPr>
      <xdr:spPr>
        <a:xfrm>
          <a:off x="85725" y="10572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1. Directions &amp; Deadline</a:t>
          </a:r>
        </a:p>
      </xdr:txBody>
    </xdr:sp>
    <xdr:clientData/>
  </xdr:twoCellAnchor>
  <xdr:twoCellAnchor>
    <xdr:from>
      <xdr:col>0</xdr:col>
      <xdr:colOff>95250</xdr:colOff>
      <xdr:row>14</xdr:row>
      <xdr:rowOff>9525</xdr:rowOff>
    </xdr:from>
    <xdr:to>
      <xdr:col>1</xdr:col>
      <xdr:colOff>47625</xdr:colOff>
      <xdr:row>16</xdr:row>
      <xdr:rowOff>85725</xdr:rowOff>
    </xdr:to>
    <xdr:sp macro="" textlink="">
      <xdr:nvSpPr>
        <xdr:cNvPr id="14" name="TextBox 13">
          <a:hlinkClick xmlns:r="http://schemas.openxmlformats.org/officeDocument/2006/relationships" r:id="rId7"/>
          <a:extLst>
            <a:ext uri="{FF2B5EF4-FFF2-40B4-BE49-F238E27FC236}">
              <a16:creationId xmlns:a16="http://schemas.microsoft.com/office/drawing/2014/main" id="{443A544B-D13E-41B3-81F1-4260165C7CEF}"/>
            </a:ext>
          </a:extLst>
        </xdr:cNvPr>
        <xdr:cNvSpPr txBox="1"/>
      </xdr:nvSpPr>
      <xdr:spPr>
        <a:xfrm>
          <a:off x="95250" y="3152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Garamond" panose="02020404030301010803" pitchFamily="18" charset="0"/>
              <a:ea typeface="+mn-ea"/>
              <a:cs typeface="Times New Roman" panose="02020603050405020304" pitchFamily="18" charset="0"/>
            </a:rPr>
            <a:t>5. FY2027</a:t>
          </a:r>
          <a:r>
            <a:rPr lang="en-US" sz="1100" b="1" baseline="0">
              <a:solidFill>
                <a:schemeClr val="dk1"/>
              </a:solidFill>
              <a:effectLst/>
              <a:latin typeface="Garamond" panose="02020404030301010803" pitchFamily="18" charset="0"/>
              <a:ea typeface="+mn-ea"/>
              <a:cs typeface="Times New Roman" panose="02020603050405020304" pitchFamily="18" charset="0"/>
            </a:rPr>
            <a:t> Position Reclass Request</a:t>
          </a:r>
          <a:endParaRPr lang="en-US">
            <a:effectLst/>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10</xdr:row>
      <xdr:rowOff>114299</xdr:rowOff>
    </xdr:from>
    <xdr:to>
      <xdr:col>1</xdr:col>
      <xdr:colOff>38100</xdr:colOff>
      <xdr:row>13</xdr:row>
      <xdr:rowOff>180974</xdr:rowOff>
    </xdr:to>
    <xdr:sp macro="" textlink="">
      <xdr:nvSpPr>
        <xdr:cNvPr id="15" name="TextBox 14">
          <a:hlinkClick xmlns:r="http://schemas.openxmlformats.org/officeDocument/2006/relationships" r:id="rId8"/>
          <a:extLst>
            <a:ext uri="{FF2B5EF4-FFF2-40B4-BE49-F238E27FC236}">
              <a16:creationId xmlns:a16="http://schemas.microsoft.com/office/drawing/2014/main" id="{D11B09BA-6CEF-4869-AEBF-CC3A3B80CBD0}"/>
            </a:ext>
          </a:extLst>
        </xdr:cNvPr>
        <xdr:cNvSpPr txBox="1"/>
      </xdr:nvSpPr>
      <xdr:spPr>
        <a:xfrm>
          <a:off x="85725" y="2495549"/>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4. FY2027</a:t>
          </a:r>
          <a:r>
            <a:rPr lang="en-US" sz="1100" b="1" baseline="0">
              <a:latin typeface="Garamond" panose="02020404030301010803" pitchFamily="18" charset="0"/>
            </a:rPr>
            <a:t> New Position Request Questionnaire</a:t>
          </a:r>
          <a:endParaRPr lang="en-US" sz="1100" b="1">
            <a:latin typeface="Garamond" panose="02020404030301010803" pitchFamily="18" charset="0"/>
          </a:endParaRPr>
        </a:p>
      </xdr:txBody>
    </xdr:sp>
    <xdr:clientData/>
  </xdr:twoCellAnchor>
  <xdr:twoCellAnchor>
    <xdr:from>
      <xdr:col>0</xdr:col>
      <xdr:colOff>104775</xdr:colOff>
      <xdr:row>19</xdr:row>
      <xdr:rowOff>142875</xdr:rowOff>
    </xdr:from>
    <xdr:to>
      <xdr:col>1</xdr:col>
      <xdr:colOff>57150</xdr:colOff>
      <xdr:row>22</xdr:row>
      <xdr:rowOff>19050</xdr:rowOff>
    </xdr:to>
    <xdr:sp macro="" textlink="">
      <xdr:nvSpPr>
        <xdr:cNvPr id="16" name="TextBox 15">
          <a:hlinkClick xmlns:r="http://schemas.openxmlformats.org/officeDocument/2006/relationships" r:id="rId9"/>
          <a:extLst>
            <a:ext uri="{FF2B5EF4-FFF2-40B4-BE49-F238E27FC236}">
              <a16:creationId xmlns:a16="http://schemas.microsoft.com/office/drawing/2014/main" id="{4C2BBD8E-7E0E-47FB-9AE3-C5A5E6072193}"/>
            </a:ext>
          </a:extLst>
        </xdr:cNvPr>
        <xdr:cNvSpPr txBox="1"/>
      </xdr:nvSpPr>
      <xdr:spPr>
        <a:xfrm>
          <a:off x="104775" y="423862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7. FY2027</a:t>
          </a:r>
          <a:r>
            <a:rPr lang="en-US" sz="1100" b="1" baseline="0">
              <a:latin typeface="Garamond" panose="02020404030301010803" pitchFamily="18" charset="0"/>
            </a:rPr>
            <a:t> Travel Request</a:t>
          </a:r>
          <a:endParaRPr lang="en-US" sz="1100" b="1">
            <a:latin typeface="Garamond" panose="020204040303010108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152400</xdr:colOff>
      <xdr:row>22</xdr:row>
      <xdr:rowOff>152400</xdr:rowOff>
    </xdr:to>
    <xdr:sp macro="" textlink="">
      <xdr:nvSpPr>
        <xdr:cNvPr id="2" name="Rectangle: Rounded Corners 1">
          <a:extLst>
            <a:ext uri="{FF2B5EF4-FFF2-40B4-BE49-F238E27FC236}">
              <a16:creationId xmlns:a16="http://schemas.microsoft.com/office/drawing/2014/main" id="{C27A44D4-CDA0-49C0-82C5-3A663930C225}"/>
            </a:ext>
          </a:extLst>
        </xdr:cNvPr>
        <xdr:cNvSpPr/>
      </xdr:nvSpPr>
      <xdr:spPr>
        <a:xfrm>
          <a:off x="0" y="9525"/>
          <a:ext cx="1581150" cy="4972050"/>
        </a:xfrm>
        <a:prstGeom prst="roundRect">
          <a:avLst/>
        </a:prstGeom>
        <a:solidFill>
          <a:schemeClr val="accent6">
            <a:lumMod val="20000"/>
            <a:lumOff val="80000"/>
          </a:schemeClr>
        </a:solid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447675</xdr:colOff>
      <xdr:row>0</xdr:row>
      <xdr:rowOff>171450</xdr:rowOff>
    </xdr:from>
    <xdr:to>
      <xdr:col>0</xdr:col>
      <xdr:colOff>1076325</xdr:colOff>
      <xdr:row>1</xdr:row>
      <xdr:rowOff>466725</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D23F20DE-A6ED-4DCE-9B89-B50167BBF1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7675" y="171450"/>
          <a:ext cx="628650" cy="628650"/>
        </a:xfrm>
        <a:prstGeom prst="rect">
          <a:avLst/>
        </a:prstGeom>
      </xdr:spPr>
    </xdr:pic>
    <xdr:clientData/>
  </xdr:twoCellAnchor>
  <xdr:twoCellAnchor>
    <xdr:from>
      <xdr:col>0</xdr:col>
      <xdr:colOff>76200</xdr:colOff>
      <xdr:row>4</xdr:row>
      <xdr:rowOff>123825</xdr:rowOff>
    </xdr:from>
    <xdr:to>
      <xdr:col>1</xdr:col>
      <xdr:colOff>28575</xdr:colOff>
      <xdr:row>7</xdr:row>
      <xdr:rowOff>0</xdr:rowOff>
    </xdr:to>
    <xdr:sp macro="" textlink="">
      <xdr:nvSpPr>
        <xdr:cNvPr id="4" name="TextBox 3">
          <a:hlinkClick xmlns:r="http://schemas.openxmlformats.org/officeDocument/2006/relationships" r:id="rId4"/>
          <a:extLst>
            <a:ext uri="{FF2B5EF4-FFF2-40B4-BE49-F238E27FC236}">
              <a16:creationId xmlns:a16="http://schemas.microsoft.com/office/drawing/2014/main" id="{37930FC7-85AB-41AF-B30A-23D0152CB0B4}"/>
            </a:ext>
          </a:extLst>
        </xdr:cNvPr>
        <xdr:cNvSpPr txBox="1"/>
      </xdr:nvSpPr>
      <xdr:spPr>
        <a:xfrm>
          <a:off x="76200" y="152400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2. FY2027</a:t>
          </a:r>
          <a:r>
            <a:rPr lang="en-US" sz="1100" b="1" baseline="0">
              <a:latin typeface="Garamond" panose="02020404030301010803" pitchFamily="18" charset="0"/>
            </a:rPr>
            <a:t> Equipment Request</a:t>
          </a:r>
          <a:endParaRPr lang="en-US" sz="1100" b="1">
            <a:latin typeface="Garamond" panose="02020404030301010803" pitchFamily="18" charset="0"/>
          </a:endParaRPr>
        </a:p>
      </xdr:txBody>
    </xdr:sp>
    <xdr:clientData/>
  </xdr:twoCellAnchor>
  <xdr:twoCellAnchor>
    <xdr:from>
      <xdr:col>0</xdr:col>
      <xdr:colOff>85725</xdr:colOff>
      <xdr:row>7</xdr:row>
      <xdr:rowOff>47625</xdr:rowOff>
    </xdr:from>
    <xdr:to>
      <xdr:col>1</xdr:col>
      <xdr:colOff>38100</xdr:colOff>
      <xdr:row>9</xdr:row>
      <xdr:rowOff>123825</xdr:rowOff>
    </xdr:to>
    <xdr:sp macro="" textlink="">
      <xdr:nvSpPr>
        <xdr:cNvPr id="5" name="TextBox 4">
          <a:hlinkClick xmlns:r="http://schemas.openxmlformats.org/officeDocument/2006/relationships" r:id="rId5"/>
          <a:extLst>
            <a:ext uri="{FF2B5EF4-FFF2-40B4-BE49-F238E27FC236}">
              <a16:creationId xmlns:a16="http://schemas.microsoft.com/office/drawing/2014/main" id="{45F3E264-3FD2-4156-9132-C1D5FF0BCBF2}"/>
            </a:ext>
          </a:extLst>
        </xdr:cNvPr>
        <xdr:cNvSpPr txBox="1"/>
      </xdr:nvSpPr>
      <xdr:spPr>
        <a:xfrm>
          <a:off x="85725" y="2019300"/>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75000"/>
                </a:schemeClr>
              </a:solidFill>
              <a:effectLst/>
              <a:latin typeface="Garamond" panose="02020404030301010803" pitchFamily="18" charset="0"/>
              <a:ea typeface="+mn-ea"/>
              <a:cs typeface="+mn-cs"/>
            </a:rPr>
            <a:t>3. FY2027</a:t>
          </a:r>
          <a:r>
            <a:rPr lang="en-US" sz="1100" b="1" baseline="0">
              <a:solidFill>
                <a:schemeClr val="accent6">
                  <a:lumMod val="75000"/>
                </a:schemeClr>
              </a:solidFill>
              <a:effectLst/>
              <a:latin typeface="Garamond" panose="02020404030301010803" pitchFamily="18" charset="0"/>
              <a:ea typeface="+mn-ea"/>
              <a:cs typeface="+mn-cs"/>
            </a:rPr>
            <a:t> New Position Request</a:t>
          </a:r>
          <a:endParaRPr lang="en-US">
            <a:solidFill>
              <a:schemeClr val="accent6">
                <a:lumMod val="75000"/>
              </a:schemeClr>
            </a:solidFill>
            <a:effectLst/>
            <a:latin typeface="Garamond" panose="02020404030301010803" pitchFamily="18" charset="0"/>
          </a:endParaRPr>
        </a:p>
      </xdr:txBody>
    </xdr:sp>
    <xdr:clientData/>
  </xdr:twoCellAnchor>
  <xdr:twoCellAnchor>
    <xdr:from>
      <xdr:col>0</xdr:col>
      <xdr:colOff>85725</xdr:colOff>
      <xdr:row>15</xdr:row>
      <xdr:rowOff>142874</xdr:rowOff>
    </xdr:from>
    <xdr:to>
      <xdr:col>1</xdr:col>
      <xdr:colOff>38100</xdr:colOff>
      <xdr:row>19</xdr:row>
      <xdr:rowOff>19049</xdr:rowOff>
    </xdr:to>
    <xdr:sp macro="" textlink="">
      <xdr:nvSpPr>
        <xdr:cNvPr id="6" name="TextBox 5">
          <a:hlinkClick xmlns:r="http://schemas.openxmlformats.org/officeDocument/2006/relationships" r:id="rId6"/>
          <a:extLst>
            <a:ext uri="{FF2B5EF4-FFF2-40B4-BE49-F238E27FC236}">
              <a16:creationId xmlns:a16="http://schemas.microsoft.com/office/drawing/2014/main" id="{FE600C6D-7D48-44DA-9B28-4F993DCD869B}"/>
            </a:ext>
          </a:extLst>
        </xdr:cNvPr>
        <xdr:cNvSpPr txBox="1"/>
      </xdr:nvSpPr>
      <xdr:spPr>
        <a:xfrm>
          <a:off x="85725" y="3638549"/>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cs typeface="Times New Roman" panose="02020603050405020304" pitchFamily="18" charset="0"/>
            </a:rPr>
            <a:t>6. FY2027</a:t>
          </a:r>
          <a:r>
            <a:rPr lang="en-US" sz="1100" b="1" baseline="0">
              <a:latin typeface="Garamond" panose="02020404030301010803" pitchFamily="18" charset="0"/>
              <a:cs typeface="Times New Roman" panose="02020603050405020304" pitchFamily="18" charset="0"/>
            </a:rPr>
            <a:t> Position Reclass Request Questionnaire</a:t>
          </a:r>
          <a:endParaRPr lang="en-US" sz="1100" b="1">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3</xdr:row>
      <xdr:rowOff>66675</xdr:rowOff>
    </xdr:from>
    <xdr:to>
      <xdr:col>1</xdr:col>
      <xdr:colOff>38100</xdr:colOff>
      <xdr:row>4</xdr:row>
      <xdr:rowOff>133350</xdr:rowOff>
    </xdr:to>
    <xdr:sp macro="" textlink="">
      <xdr:nvSpPr>
        <xdr:cNvPr id="7" name="TextBox 6">
          <a:hlinkClick xmlns:r="http://schemas.openxmlformats.org/officeDocument/2006/relationships" r:id="rId1"/>
          <a:extLst>
            <a:ext uri="{FF2B5EF4-FFF2-40B4-BE49-F238E27FC236}">
              <a16:creationId xmlns:a16="http://schemas.microsoft.com/office/drawing/2014/main" id="{37D3B0D2-2762-49A5-A451-008631F20C76}"/>
            </a:ext>
          </a:extLst>
        </xdr:cNvPr>
        <xdr:cNvSpPr txBox="1"/>
      </xdr:nvSpPr>
      <xdr:spPr>
        <a:xfrm>
          <a:off x="85725" y="108585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1. Directions &amp; Deadline</a:t>
          </a:r>
        </a:p>
      </xdr:txBody>
    </xdr:sp>
    <xdr:clientData/>
  </xdr:twoCellAnchor>
  <xdr:twoCellAnchor>
    <xdr:from>
      <xdr:col>0</xdr:col>
      <xdr:colOff>95250</xdr:colOff>
      <xdr:row>13</xdr:row>
      <xdr:rowOff>47625</xdr:rowOff>
    </xdr:from>
    <xdr:to>
      <xdr:col>1</xdr:col>
      <xdr:colOff>47625</xdr:colOff>
      <xdr:row>15</xdr:row>
      <xdr:rowOff>123825</xdr:rowOff>
    </xdr:to>
    <xdr:sp macro="" textlink="">
      <xdr:nvSpPr>
        <xdr:cNvPr id="8" name="TextBox 7">
          <a:hlinkClick xmlns:r="http://schemas.openxmlformats.org/officeDocument/2006/relationships" r:id="rId6"/>
          <a:extLst>
            <a:ext uri="{FF2B5EF4-FFF2-40B4-BE49-F238E27FC236}">
              <a16:creationId xmlns:a16="http://schemas.microsoft.com/office/drawing/2014/main" id="{F4F94B64-7292-483C-9C8D-2BC7782BD82A}"/>
            </a:ext>
          </a:extLst>
        </xdr:cNvPr>
        <xdr:cNvSpPr txBox="1"/>
      </xdr:nvSpPr>
      <xdr:spPr>
        <a:xfrm>
          <a:off x="95250" y="3162300"/>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Garamond" panose="02020404030301010803" pitchFamily="18" charset="0"/>
              <a:ea typeface="+mn-ea"/>
              <a:cs typeface="Times New Roman" panose="02020603050405020304" pitchFamily="18" charset="0"/>
            </a:rPr>
            <a:t>5. FY2027</a:t>
          </a:r>
          <a:r>
            <a:rPr lang="en-US" sz="1100" b="1" baseline="0">
              <a:solidFill>
                <a:schemeClr val="dk1"/>
              </a:solidFill>
              <a:effectLst/>
              <a:latin typeface="Garamond" panose="02020404030301010803" pitchFamily="18" charset="0"/>
              <a:ea typeface="+mn-ea"/>
              <a:cs typeface="Times New Roman" panose="02020603050405020304" pitchFamily="18" charset="0"/>
            </a:rPr>
            <a:t> Position Reclass Request</a:t>
          </a:r>
          <a:endParaRPr lang="en-US">
            <a:effectLst/>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9</xdr:row>
      <xdr:rowOff>152399</xdr:rowOff>
    </xdr:from>
    <xdr:to>
      <xdr:col>1</xdr:col>
      <xdr:colOff>38100</xdr:colOff>
      <xdr:row>13</xdr:row>
      <xdr:rowOff>28574</xdr:rowOff>
    </xdr:to>
    <xdr:sp macro="" textlink="">
      <xdr:nvSpPr>
        <xdr:cNvPr id="9" name="TextBox 8">
          <a:hlinkClick xmlns:r="http://schemas.openxmlformats.org/officeDocument/2006/relationships" r:id="rId7"/>
          <a:extLst>
            <a:ext uri="{FF2B5EF4-FFF2-40B4-BE49-F238E27FC236}">
              <a16:creationId xmlns:a16="http://schemas.microsoft.com/office/drawing/2014/main" id="{8023983F-7527-4F85-A0DE-5E935F0374E3}"/>
            </a:ext>
          </a:extLst>
        </xdr:cNvPr>
        <xdr:cNvSpPr txBox="1"/>
      </xdr:nvSpPr>
      <xdr:spPr>
        <a:xfrm>
          <a:off x="85725" y="2505074"/>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4. FY2027</a:t>
          </a:r>
          <a:r>
            <a:rPr lang="en-US" sz="1100" b="1" baseline="0">
              <a:latin typeface="Garamond" panose="02020404030301010803" pitchFamily="18" charset="0"/>
            </a:rPr>
            <a:t> New Position Request Questionnaire</a:t>
          </a:r>
          <a:endParaRPr lang="en-US" sz="1100" b="1">
            <a:latin typeface="Garamond" panose="02020404030301010803" pitchFamily="18" charset="0"/>
          </a:endParaRPr>
        </a:p>
      </xdr:txBody>
    </xdr:sp>
    <xdr:clientData/>
  </xdr:twoCellAnchor>
  <xdr:twoCellAnchor>
    <xdr:from>
      <xdr:col>0</xdr:col>
      <xdr:colOff>95250</xdr:colOff>
      <xdr:row>19</xdr:row>
      <xdr:rowOff>0</xdr:rowOff>
    </xdr:from>
    <xdr:to>
      <xdr:col>1</xdr:col>
      <xdr:colOff>47625</xdr:colOff>
      <xdr:row>21</xdr:row>
      <xdr:rowOff>66675</xdr:rowOff>
    </xdr:to>
    <xdr:sp macro="" textlink="">
      <xdr:nvSpPr>
        <xdr:cNvPr id="10" name="TextBox 9">
          <a:hlinkClick xmlns:r="http://schemas.openxmlformats.org/officeDocument/2006/relationships" r:id="rId8"/>
          <a:extLst>
            <a:ext uri="{FF2B5EF4-FFF2-40B4-BE49-F238E27FC236}">
              <a16:creationId xmlns:a16="http://schemas.microsoft.com/office/drawing/2014/main" id="{87768A64-360A-44FB-97B9-FD823C0CE9E9}"/>
            </a:ext>
          </a:extLst>
        </xdr:cNvPr>
        <xdr:cNvSpPr txBox="1"/>
      </xdr:nvSpPr>
      <xdr:spPr>
        <a:xfrm>
          <a:off x="95250" y="42576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7. FY2027</a:t>
          </a:r>
          <a:r>
            <a:rPr lang="en-US" sz="1100" b="1" baseline="0">
              <a:latin typeface="Garamond" panose="02020404030301010803" pitchFamily="18" charset="0"/>
            </a:rPr>
            <a:t> Travel Request</a:t>
          </a:r>
          <a:endParaRPr lang="en-US" sz="1100" b="1">
            <a:latin typeface="Garamond" panose="02020404030301010803"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152400</xdr:colOff>
      <xdr:row>9</xdr:row>
      <xdr:rowOff>657225</xdr:rowOff>
    </xdr:to>
    <xdr:sp macro="" textlink="">
      <xdr:nvSpPr>
        <xdr:cNvPr id="2" name="Rectangle: Rounded Corners 1">
          <a:extLst>
            <a:ext uri="{FF2B5EF4-FFF2-40B4-BE49-F238E27FC236}">
              <a16:creationId xmlns:a16="http://schemas.microsoft.com/office/drawing/2014/main" id="{2CB0235E-2EA0-4943-9381-6A01631FE9F7}"/>
            </a:ext>
          </a:extLst>
        </xdr:cNvPr>
        <xdr:cNvSpPr/>
      </xdr:nvSpPr>
      <xdr:spPr>
        <a:xfrm>
          <a:off x="0" y="0"/>
          <a:ext cx="1581150" cy="4972050"/>
        </a:xfrm>
        <a:prstGeom prst="roundRect">
          <a:avLst/>
        </a:prstGeom>
        <a:solidFill>
          <a:schemeClr val="accent6">
            <a:lumMod val="20000"/>
            <a:lumOff val="80000"/>
          </a:schemeClr>
        </a:solid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447675</xdr:colOff>
      <xdr:row>0</xdr:row>
      <xdr:rowOff>161925</xdr:rowOff>
    </xdr:from>
    <xdr:to>
      <xdr:col>0</xdr:col>
      <xdr:colOff>1076325</xdr:colOff>
      <xdr:row>2</xdr:row>
      <xdr:rowOff>19050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2DFBCB13-43B4-4FB0-BB90-EDF28522D3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7675" y="161925"/>
          <a:ext cx="628650" cy="628650"/>
        </a:xfrm>
        <a:prstGeom prst="rect">
          <a:avLst/>
        </a:prstGeom>
      </xdr:spPr>
    </xdr:pic>
    <xdr:clientData/>
  </xdr:twoCellAnchor>
  <xdr:twoCellAnchor>
    <xdr:from>
      <xdr:col>0</xdr:col>
      <xdr:colOff>76200</xdr:colOff>
      <xdr:row>5</xdr:row>
      <xdr:rowOff>161925</xdr:rowOff>
    </xdr:from>
    <xdr:to>
      <xdr:col>1</xdr:col>
      <xdr:colOff>28575</xdr:colOff>
      <xdr:row>5</xdr:row>
      <xdr:rowOff>609600</xdr:rowOff>
    </xdr:to>
    <xdr:sp macro="" textlink="">
      <xdr:nvSpPr>
        <xdr:cNvPr id="4" name="TextBox 3">
          <a:hlinkClick xmlns:r="http://schemas.openxmlformats.org/officeDocument/2006/relationships" r:id="rId4"/>
          <a:extLst>
            <a:ext uri="{FF2B5EF4-FFF2-40B4-BE49-F238E27FC236}">
              <a16:creationId xmlns:a16="http://schemas.microsoft.com/office/drawing/2014/main" id="{4F78855B-B89B-44E2-8B83-07A6992C5DE4}"/>
            </a:ext>
          </a:extLst>
        </xdr:cNvPr>
        <xdr:cNvSpPr txBox="1"/>
      </xdr:nvSpPr>
      <xdr:spPr>
        <a:xfrm>
          <a:off x="76200" y="15144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2. FY2027</a:t>
          </a:r>
          <a:r>
            <a:rPr lang="en-US" sz="1100" b="1" baseline="0">
              <a:latin typeface="Garamond" panose="02020404030301010803" pitchFamily="18" charset="0"/>
            </a:rPr>
            <a:t> Equipment Request</a:t>
          </a:r>
          <a:endParaRPr lang="en-US" sz="1100" b="1">
            <a:latin typeface="Garamond" panose="02020404030301010803" pitchFamily="18" charset="0"/>
          </a:endParaRPr>
        </a:p>
      </xdr:txBody>
    </xdr:sp>
    <xdr:clientData/>
  </xdr:twoCellAnchor>
  <xdr:twoCellAnchor>
    <xdr:from>
      <xdr:col>0</xdr:col>
      <xdr:colOff>85725</xdr:colOff>
      <xdr:row>5</xdr:row>
      <xdr:rowOff>657225</xdr:rowOff>
    </xdr:from>
    <xdr:to>
      <xdr:col>1</xdr:col>
      <xdr:colOff>38100</xdr:colOff>
      <xdr:row>5</xdr:row>
      <xdr:rowOff>1114425</xdr:rowOff>
    </xdr:to>
    <xdr:sp macro="" textlink="">
      <xdr:nvSpPr>
        <xdr:cNvPr id="5" name="TextBox 4">
          <a:hlinkClick xmlns:r="http://schemas.openxmlformats.org/officeDocument/2006/relationships" r:id="rId5"/>
          <a:extLst>
            <a:ext uri="{FF2B5EF4-FFF2-40B4-BE49-F238E27FC236}">
              <a16:creationId xmlns:a16="http://schemas.microsoft.com/office/drawing/2014/main" id="{DF50A7CB-52D0-4EB6-8190-FB2FA0AAB0B7}"/>
            </a:ext>
          </a:extLst>
        </xdr:cNvPr>
        <xdr:cNvSpPr txBox="1"/>
      </xdr:nvSpPr>
      <xdr:spPr>
        <a:xfrm>
          <a:off x="85725" y="2009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Garamond" panose="02020404030301010803" pitchFamily="18" charset="0"/>
              <a:ea typeface="+mn-ea"/>
              <a:cs typeface="+mn-cs"/>
            </a:rPr>
            <a:t>3. FY2027</a:t>
          </a:r>
          <a:r>
            <a:rPr lang="en-US" sz="1100" b="1" baseline="0">
              <a:solidFill>
                <a:sysClr val="windowText" lastClr="000000"/>
              </a:solidFill>
              <a:effectLst/>
              <a:latin typeface="Garamond" panose="02020404030301010803" pitchFamily="18" charset="0"/>
              <a:ea typeface="+mn-ea"/>
              <a:cs typeface="+mn-cs"/>
            </a:rPr>
            <a:t> New Position Request</a:t>
          </a:r>
          <a:endParaRPr lang="en-US">
            <a:solidFill>
              <a:sysClr val="windowText" lastClr="000000"/>
            </a:solidFill>
            <a:effectLst/>
            <a:latin typeface="Garamond" panose="02020404030301010803" pitchFamily="18" charset="0"/>
          </a:endParaRPr>
        </a:p>
      </xdr:txBody>
    </xdr:sp>
    <xdr:clientData/>
  </xdr:twoCellAnchor>
  <xdr:twoCellAnchor>
    <xdr:from>
      <xdr:col>0</xdr:col>
      <xdr:colOff>85725</xdr:colOff>
      <xdr:row>5</xdr:row>
      <xdr:rowOff>2276474</xdr:rowOff>
    </xdr:from>
    <xdr:to>
      <xdr:col>1</xdr:col>
      <xdr:colOff>38100</xdr:colOff>
      <xdr:row>8</xdr:row>
      <xdr:rowOff>152399</xdr:rowOff>
    </xdr:to>
    <xdr:sp macro="" textlink="">
      <xdr:nvSpPr>
        <xdr:cNvPr id="6" name="TextBox 5">
          <a:hlinkClick xmlns:r="http://schemas.openxmlformats.org/officeDocument/2006/relationships" r:id="rId6"/>
          <a:extLst>
            <a:ext uri="{FF2B5EF4-FFF2-40B4-BE49-F238E27FC236}">
              <a16:creationId xmlns:a16="http://schemas.microsoft.com/office/drawing/2014/main" id="{3CEE9871-1A9B-49F6-AF2C-909718C55C14}"/>
            </a:ext>
          </a:extLst>
        </xdr:cNvPr>
        <xdr:cNvSpPr txBox="1"/>
      </xdr:nvSpPr>
      <xdr:spPr>
        <a:xfrm>
          <a:off x="85725" y="3629024"/>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cs typeface="Times New Roman" panose="02020603050405020304" pitchFamily="18" charset="0"/>
            </a:rPr>
            <a:t>6. FY2027</a:t>
          </a:r>
          <a:r>
            <a:rPr lang="en-US" sz="1100" b="1" baseline="0">
              <a:latin typeface="Garamond" panose="02020404030301010803" pitchFamily="18" charset="0"/>
              <a:cs typeface="Times New Roman" panose="02020603050405020304" pitchFamily="18" charset="0"/>
            </a:rPr>
            <a:t> Position Reclass Request Questionnaire</a:t>
          </a:r>
          <a:endParaRPr lang="en-US" sz="1100" b="1">
            <a:latin typeface="Garamond" panose="02020404030301010803" pitchFamily="18" charset="0"/>
            <a:cs typeface="Times New Roman" panose="02020603050405020304" pitchFamily="18" charset="0"/>
          </a:endParaRPr>
        </a:p>
      </xdr:txBody>
    </xdr:sp>
    <xdr:clientData/>
  </xdr:twoCellAnchor>
  <xdr:twoCellAnchor>
    <xdr:from>
      <xdr:col>0</xdr:col>
      <xdr:colOff>76200</xdr:colOff>
      <xdr:row>3</xdr:row>
      <xdr:rowOff>104775</xdr:rowOff>
    </xdr:from>
    <xdr:to>
      <xdr:col>1</xdr:col>
      <xdr:colOff>28575</xdr:colOff>
      <xdr:row>5</xdr:row>
      <xdr:rowOff>161925</xdr:rowOff>
    </xdr:to>
    <xdr:sp macro="" textlink="">
      <xdr:nvSpPr>
        <xdr:cNvPr id="7" name="TextBox 6">
          <a:hlinkClick xmlns:r="http://schemas.openxmlformats.org/officeDocument/2006/relationships" r:id="rId1"/>
          <a:extLst>
            <a:ext uri="{FF2B5EF4-FFF2-40B4-BE49-F238E27FC236}">
              <a16:creationId xmlns:a16="http://schemas.microsoft.com/office/drawing/2014/main" id="{169F9171-0495-4460-9622-D1A204D22B5A}"/>
            </a:ext>
          </a:extLst>
        </xdr:cNvPr>
        <xdr:cNvSpPr txBox="1"/>
      </xdr:nvSpPr>
      <xdr:spPr>
        <a:xfrm>
          <a:off x="76200" y="106680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1. Directions &amp; Deadline</a:t>
          </a:r>
        </a:p>
      </xdr:txBody>
    </xdr:sp>
    <xdr:clientData/>
  </xdr:twoCellAnchor>
  <xdr:twoCellAnchor>
    <xdr:from>
      <xdr:col>0</xdr:col>
      <xdr:colOff>95250</xdr:colOff>
      <xdr:row>5</xdr:row>
      <xdr:rowOff>1800225</xdr:rowOff>
    </xdr:from>
    <xdr:to>
      <xdr:col>1</xdr:col>
      <xdr:colOff>47625</xdr:colOff>
      <xdr:row>5</xdr:row>
      <xdr:rowOff>2257425</xdr:rowOff>
    </xdr:to>
    <xdr:sp macro="" textlink="">
      <xdr:nvSpPr>
        <xdr:cNvPr id="8" name="TextBox 7">
          <a:hlinkClick xmlns:r="http://schemas.openxmlformats.org/officeDocument/2006/relationships" r:id="rId7"/>
          <a:extLst>
            <a:ext uri="{FF2B5EF4-FFF2-40B4-BE49-F238E27FC236}">
              <a16:creationId xmlns:a16="http://schemas.microsoft.com/office/drawing/2014/main" id="{1D3E55C8-F3BA-47F8-A6DE-0E9E4E7886DC}"/>
            </a:ext>
          </a:extLst>
        </xdr:cNvPr>
        <xdr:cNvSpPr txBox="1"/>
      </xdr:nvSpPr>
      <xdr:spPr>
        <a:xfrm>
          <a:off x="95250" y="3152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Garamond" panose="02020404030301010803" pitchFamily="18" charset="0"/>
              <a:ea typeface="+mn-ea"/>
              <a:cs typeface="Times New Roman" panose="02020603050405020304" pitchFamily="18" charset="0"/>
            </a:rPr>
            <a:t>5. FY2027</a:t>
          </a:r>
          <a:r>
            <a:rPr lang="en-US" sz="1100" b="1" baseline="0">
              <a:solidFill>
                <a:schemeClr val="dk1"/>
              </a:solidFill>
              <a:effectLst/>
              <a:latin typeface="Garamond" panose="02020404030301010803" pitchFamily="18" charset="0"/>
              <a:ea typeface="+mn-ea"/>
              <a:cs typeface="Times New Roman" panose="02020603050405020304" pitchFamily="18" charset="0"/>
            </a:rPr>
            <a:t> Position Reclass Request</a:t>
          </a:r>
          <a:endParaRPr lang="en-US">
            <a:effectLst/>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5</xdr:row>
      <xdr:rowOff>1142999</xdr:rowOff>
    </xdr:from>
    <xdr:to>
      <xdr:col>1</xdr:col>
      <xdr:colOff>38100</xdr:colOff>
      <xdr:row>5</xdr:row>
      <xdr:rowOff>1781174</xdr:rowOff>
    </xdr:to>
    <xdr:sp macro="" textlink="">
      <xdr:nvSpPr>
        <xdr:cNvPr id="9" name="TextBox 8">
          <a:hlinkClick xmlns:r="http://schemas.openxmlformats.org/officeDocument/2006/relationships" r:id="rId8"/>
          <a:extLst>
            <a:ext uri="{FF2B5EF4-FFF2-40B4-BE49-F238E27FC236}">
              <a16:creationId xmlns:a16="http://schemas.microsoft.com/office/drawing/2014/main" id="{A26DEBC2-35FB-4FA1-873F-BC23CE45FFA6}"/>
            </a:ext>
          </a:extLst>
        </xdr:cNvPr>
        <xdr:cNvSpPr txBox="1"/>
      </xdr:nvSpPr>
      <xdr:spPr>
        <a:xfrm>
          <a:off x="85725" y="2495549"/>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75000"/>
                </a:schemeClr>
              </a:solidFill>
              <a:latin typeface="Garamond" panose="02020404030301010803" pitchFamily="18" charset="0"/>
            </a:rPr>
            <a:t>4. FY2027</a:t>
          </a:r>
          <a:r>
            <a:rPr lang="en-US" sz="1100" b="1" baseline="0">
              <a:solidFill>
                <a:schemeClr val="accent6">
                  <a:lumMod val="75000"/>
                </a:schemeClr>
              </a:solidFill>
              <a:latin typeface="Garamond" panose="02020404030301010803" pitchFamily="18" charset="0"/>
            </a:rPr>
            <a:t> New Position Request Questionnaire</a:t>
          </a:r>
          <a:endParaRPr lang="en-US" sz="1100" b="1">
            <a:solidFill>
              <a:schemeClr val="accent6">
                <a:lumMod val="75000"/>
              </a:schemeClr>
            </a:solidFill>
            <a:latin typeface="Garamond" panose="02020404030301010803" pitchFamily="18" charset="0"/>
          </a:endParaRPr>
        </a:p>
      </xdr:txBody>
    </xdr:sp>
    <xdr:clientData/>
  </xdr:twoCellAnchor>
  <xdr:twoCellAnchor>
    <xdr:from>
      <xdr:col>0</xdr:col>
      <xdr:colOff>104775</xdr:colOff>
      <xdr:row>8</xdr:row>
      <xdr:rowOff>142875</xdr:rowOff>
    </xdr:from>
    <xdr:to>
      <xdr:col>1</xdr:col>
      <xdr:colOff>57150</xdr:colOff>
      <xdr:row>9</xdr:row>
      <xdr:rowOff>390525</xdr:rowOff>
    </xdr:to>
    <xdr:sp macro="" textlink="">
      <xdr:nvSpPr>
        <xdr:cNvPr id="10" name="TextBox 9">
          <a:hlinkClick xmlns:r="http://schemas.openxmlformats.org/officeDocument/2006/relationships" r:id="rId9"/>
          <a:extLst>
            <a:ext uri="{FF2B5EF4-FFF2-40B4-BE49-F238E27FC236}">
              <a16:creationId xmlns:a16="http://schemas.microsoft.com/office/drawing/2014/main" id="{942AE933-EDE7-42C5-9547-9E478A19C294}"/>
            </a:ext>
          </a:extLst>
        </xdr:cNvPr>
        <xdr:cNvSpPr txBox="1"/>
      </xdr:nvSpPr>
      <xdr:spPr>
        <a:xfrm>
          <a:off x="104775" y="42576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7. FY2027</a:t>
          </a:r>
          <a:r>
            <a:rPr lang="en-US" sz="1100" b="1" baseline="0">
              <a:latin typeface="Garamond" panose="02020404030301010803" pitchFamily="18" charset="0"/>
            </a:rPr>
            <a:t> Travel Request</a:t>
          </a:r>
          <a:endParaRPr lang="en-US" sz="1100" b="1">
            <a:latin typeface="Garamond" panose="02020404030301010803"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152400</xdr:colOff>
      <xdr:row>22</xdr:row>
      <xdr:rowOff>142875</xdr:rowOff>
    </xdr:to>
    <xdr:sp macro="" textlink="">
      <xdr:nvSpPr>
        <xdr:cNvPr id="8" name="Rectangle: Rounded Corners 7">
          <a:extLst>
            <a:ext uri="{FF2B5EF4-FFF2-40B4-BE49-F238E27FC236}">
              <a16:creationId xmlns:a16="http://schemas.microsoft.com/office/drawing/2014/main" id="{F7EA28A5-2EF4-4A9B-9063-DC2AC7E55F96}"/>
            </a:ext>
          </a:extLst>
        </xdr:cNvPr>
        <xdr:cNvSpPr/>
      </xdr:nvSpPr>
      <xdr:spPr>
        <a:xfrm>
          <a:off x="0" y="0"/>
          <a:ext cx="1581150" cy="4972050"/>
        </a:xfrm>
        <a:prstGeom prst="roundRect">
          <a:avLst/>
        </a:prstGeom>
        <a:solidFill>
          <a:schemeClr val="accent6">
            <a:lumMod val="20000"/>
            <a:lumOff val="80000"/>
          </a:schemeClr>
        </a:solid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447675</xdr:colOff>
      <xdr:row>0</xdr:row>
      <xdr:rowOff>161925</xdr:rowOff>
    </xdr:from>
    <xdr:to>
      <xdr:col>0</xdr:col>
      <xdr:colOff>1076325</xdr:colOff>
      <xdr:row>1</xdr:row>
      <xdr:rowOff>457200</xdr:rowOff>
    </xdr:to>
    <xdr:pic>
      <xdr:nvPicPr>
        <xdr:cNvPr id="9" name="Graphic 8" descr="Home with solid fill">
          <a:hlinkClick xmlns:r="http://schemas.openxmlformats.org/officeDocument/2006/relationships" r:id="rId1"/>
          <a:extLst>
            <a:ext uri="{FF2B5EF4-FFF2-40B4-BE49-F238E27FC236}">
              <a16:creationId xmlns:a16="http://schemas.microsoft.com/office/drawing/2014/main" id="{751798CC-20CC-4EFF-87E2-4C3C2AE4BB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7675" y="161925"/>
          <a:ext cx="628650" cy="628650"/>
        </a:xfrm>
        <a:prstGeom prst="rect">
          <a:avLst/>
        </a:prstGeom>
      </xdr:spPr>
    </xdr:pic>
    <xdr:clientData/>
  </xdr:twoCellAnchor>
  <xdr:twoCellAnchor>
    <xdr:from>
      <xdr:col>0</xdr:col>
      <xdr:colOff>76200</xdr:colOff>
      <xdr:row>4</xdr:row>
      <xdr:rowOff>114300</xdr:rowOff>
    </xdr:from>
    <xdr:to>
      <xdr:col>1</xdr:col>
      <xdr:colOff>28575</xdr:colOff>
      <xdr:row>6</xdr:row>
      <xdr:rowOff>180975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26D1375B-C5CB-4A7A-AB4D-72DA3D030978}"/>
            </a:ext>
          </a:extLst>
        </xdr:cNvPr>
        <xdr:cNvSpPr txBox="1"/>
      </xdr:nvSpPr>
      <xdr:spPr>
        <a:xfrm>
          <a:off x="76200" y="15144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2. FY2027</a:t>
          </a:r>
          <a:r>
            <a:rPr lang="en-US" sz="1100" b="1" baseline="0">
              <a:latin typeface="Garamond" panose="02020404030301010803" pitchFamily="18" charset="0"/>
            </a:rPr>
            <a:t> Equipment Request</a:t>
          </a:r>
          <a:endParaRPr lang="en-US" sz="1100" b="1">
            <a:latin typeface="Garamond" panose="02020404030301010803" pitchFamily="18" charset="0"/>
          </a:endParaRPr>
        </a:p>
      </xdr:txBody>
    </xdr:sp>
    <xdr:clientData/>
  </xdr:twoCellAnchor>
  <xdr:twoCellAnchor>
    <xdr:from>
      <xdr:col>0</xdr:col>
      <xdr:colOff>85725</xdr:colOff>
      <xdr:row>7</xdr:row>
      <xdr:rowOff>38100</xdr:rowOff>
    </xdr:from>
    <xdr:to>
      <xdr:col>1</xdr:col>
      <xdr:colOff>38100</xdr:colOff>
      <xdr:row>9</xdr:row>
      <xdr:rowOff>114300</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35A47558-6770-4E7A-A0A6-5397260D78CB}"/>
            </a:ext>
          </a:extLst>
        </xdr:cNvPr>
        <xdr:cNvSpPr txBox="1"/>
      </xdr:nvSpPr>
      <xdr:spPr>
        <a:xfrm>
          <a:off x="85725" y="2009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Garamond" panose="02020404030301010803" pitchFamily="18" charset="0"/>
              <a:ea typeface="+mn-ea"/>
              <a:cs typeface="+mn-cs"/>
            </a:rPr>
            <a:t>3. FY2027</a:t>
          </a:r>
          <a:r>
            <a:rPr lang="en-US" sz="1100" b="1" baseline="0">
              <a:solidFill>
                <a:sysClr val="windowText" lastClr="000000"/>
              </a:solidFill>
              <a:effectLst/>
              <a:latin typeface="Garamond" panose="02020404030301010803" pitchFamily="18" charset="0"/>
              <a:ea typeface="+mn-ea"/>
              <a:cs typeface="+mn-cs"/>
            </a:rPr>
            <a:t> New Position Request</a:t>
          </a:r>
          <a:endParaRPr lang="en-US">
            <a:solidFill>
              <a:sysClr val="windowText" lastClr="000000"/>
            </a:solidFill>
            <a:effectLst/>
            <a:latin typeface="Garamond" panose="02020404030301010803" pitchFamily="18" charset="0"/>
          </a:endParaRPr>
        </a:p>
      </xdr:txBody>
    </xdr:sp>
    <xdr:clientData/>
  </xdr:twoCellAnchor>
  <xdr:twoCellAnchor>
    <xdr:from>
      <xdr:col>0</xdr:col>
      <xdr:colOff>85725</xdr:colOff>
      <xdr:row>15</xdr:row>
      <xdr:rowOff>133349</xdr:rowOff>
    </xdr:from>
    <xdr:to>
      <xdr:col>1</xdr:col>
      <xdr:colOff>38100</xdr:colOff>
      <xdr:row>19</xdr:row>
      <xdr:rowOff>9524</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800A92B9-4ED3-4FDC-B88D-C44DD3D83C9B}"/>
            </a:ext>
          </a:extLst>
        </xdr:cNvPr>
        <xdr:cNvSpPr txBox="1"/>
      </xdr:nvSpPr>
      <xdr:spPr>
        <a:xfrm>
          <a:off x="85725" y="3629024"/>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cs typeface="Times New Roman" panose="02020603050405020304" pitchFamily="18" charset="0"/>
            </a:rPr>
            <a:t>6. FY2027</a:t>
          </a:r>
          <a:r>
            <a:rPr lang="en-US" sz="1100" b="1" baseline="0">
              <a:latin typeface="Garamond" panose="02020404030301010803" pitchFamily="18" charset="0"/>
              <a:cs typeface="Times New Roman" panose="02020603050405020304" pitchFamily="18" charset="0"/>
            </a:rPr>
            <a:t> Position Reclass Request Questionnaire</a:t>
          </a:r>
          <a:endParaRPr lang="en-US" sz="1100" b="1">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3</xdr:row>
      <xdr:rowOff>47625</xdr:rowOff>
    </xdr:from>
    <xdr:to>
      <xdr:col>1</xdr:col>
      <xdr:colOff>38100</xdr:colOff>
      <xdr:row>4</xdr:row>
      <xdr:rowOff>114300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D5A1DDE7-1AA6-4FDE-930C-82AAA23ED720}"/>
            </a:ext>
          </a:extLst>
        </xdr:cNvPr>
        <xdr:cNvSpPr txBox="1"/>
      </xdr:nvSpPr>
      <xdr:spPr>
        <a:xfrm>
          <a:off x="85725" y="106680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1. Directions &amp; Deadline</a:t>
          </a:r>
        </a:p>
      </xdr:txBody>
    </xdr:sp>
    <xdr:clientData/>
  </xdr:twoCellAnchor>
  <xdr:twoCellAnchor>
    <xdr:from>
      <xdr:col>0</xdr:col>
      <xdr:colOff>95250</xdr:colOff>
      <xdr:row>13</xdr:row>
      <xdr:rowOff>38100</xdr:rowOff>
    </xdr:from>
    <xdr:to>
      <xdr:col>1</xdr:col>
      <xdr:colOff>47625</xdr:colOff>
      <xdr:row>15</xdr:row>
      <xdr:rowOff>114300</xdr:rowOff>
    </xdr:to>
    <xdr:sp macro="" textlink="">
      <xdr:nvSpPr>
        <xdr:cNvPr id="14" name="TextBox 13">
          <a:hlinkClick xmlns:r="http://schemas.openxmlformats.org/officeDocument/2006/relationships" r:id="rId7"/>
          <a:extLst>
            <a:ext uri="{FF2B5EF4-FFF2-40B4-BE49-F238E27FC236}">
              <a16:creationId xmlns:a16="http://schemas.microsoft.com/office/drawing/2014/main" id="{82268F9A-F803-4A2B-A537-54A7F91B358B}"/>
            </a:ext>
          </a:extLst>
        </xdr:cNvPr>
        <xdr:cNvSpPr txBox="1"/>
      </xdr:nvSpPr>
      <xdr:spPr>
        <a:xfrm>
          <a:off x="95250" y="3152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75000"/>
                </a:schemeClr>
              </a:solidFill>
              <a:effectLst/>
              <a:latin typeface="Garamond" panose="02020404030301010803" pitchFamily="18" charset="0"/>
              <a:ea typeface="+mn-ea"/>
              <a:cs typeface="Times New Roman" panose="02020603050405020304" pitchFamily="18" charset="0"/>
            </a:rPr>
            <a:t>5. FY2027</a:t>
          </a:r>
          <a:r>
            <a:rPr lang="en-US" sz="1100" b="1" baseline="0">
              <a:solidFill>
                <a:schemeClr val="accent6">
                  <a:lumMod val="75000"/>
                </a:schemeClr>
              </a:solidFill>
              <a:effectLst/>
              <a:latin typeface="Garamond" panose="02020404030301010803" pitchFamily="18" charset="0"/>
              <a:ea typeface="+mn-ea"/>
              <a:cs typeface="Times New Roman" panose="02020603050405020304" pitchFamily="18" charset="0"/>
            </a:rPr>
            <a:t> Position Reclass Request</a:t>
          </a:r>
          <a:endParaRPr lang="en-US">
            <a:solidFill>
              <a:schemeClr val="accent6">
                <a:lumMod val="75000"/>
              </a:schemeClr>
            </a:solidFill>
            <a:effectLst/>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9</xdr:row>
      <xdr:rowOff>142874</xdr:rowOff>
    </xdr:from>
    <xdr:to>
      <xdr:col>1</xdr:col>
      <xdr:colOff>38100</xdr:colOff>
      <xdr:row>13</xdr:row>
      <xdr:rowOff>19049</xdr:rowOff>
    </xdr:to>
    <xdr:sp macro="" textlink="">
      <xdr:nvSpPr>
        <xdr:cNvPr id="15" name="TextBox 14">
          <a:hlinkClick xmlns:r="http://schemas.openxmlformats.org/officeDocument/2006/relationships" r:id="rId8"/>
          <a:extLst>
            <a:ext uri="{FF2B5EF4-FFF2-40B4-BE49-F238E27FC236}">
              <a16:creationId xmlns:a16="http://schemas.microsoft.com/office/drawing/2014/main" id="{150C347A-6A75-4166-BD54-EF87B9FA28B6}"/>
            </a:ext>
          </a:extLst>
        </xdr:cNvPr>
        <xdr:cNvSpPr txBox="1"/>
      </xdr:nvSpPr>
      <xdr:spPr>
        <a:xfrm>
          <a:off x="85725" y="2495549"/>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4. FY2027</a:t>
          </a:r>
          <a:r>
            <a:rPr lang="en-US" sz="1100" b="1" baseline="0">
              <a:latin typeface="Garamond" panose="02020404030301010803" pitchFamily="18" charset="0"/>
            </a:rPr>
            <a:t> New Position Request Questionnaire</a:t>
          </a:r>
          <a:endParaRPr lang="en-US" sz="1100" b="1">
            <a:latin typeface="Garamond" panose="02020404030301010803" pitchFamily="18" charset="0"/>
          </a:endParaRPr>
        </a:p>
      </xdr:txBody>
    </xdr:sp>
    <xdr:clientData/>
  </xdr:twoCellAnchor>
  <xdr:twoCellAnchor>
    <xdr:from>
      <xdr:col>0</xdr:col>
      <xdr:colOff>104775</xdr:colOff>
      <xdr:row>19</xdr:row>
      <xdr:rowOff>19050</xdr:rowOff>
    </xdr:from>
    <xdr:to>
      <xdr:col>1</xdr:col>
      <xdr:colOff>57150</xdr:colOff>
      <xdr:row>21</xdr:row>
      <xdr:rowOff>85725</xdr:rowOff>
    </xdr:to>
    <xdr:sp macro="" textlink="">
      <xdr:nvSpPr>
        <xdr:cNvPr id="17" name="TextBox 16">
          <a:hlinkClick xmlns:r="http://schemas.openxmlformats.org/officeDocument/2006/relationships" r:id="rId9"/>
          <a:extLst>
            <a:ext uri="{FF2B5EF4-FFF2-40B4-BE49-F238E27FC236}">
              <a16:creationId xmlns:a16="http://schemas.microsoft.com/office/drawing/2014/main" id="{4A9D56E1-EDAF-4ED0-846B-94219E07660F}"/>
            </a:ext>
          </a:extLst>
        </xdr:cNvPr>
        <xdr:cNvSpPr txBox="1"/>
      </xdr:nvSpPr>
      <xdr:spPr>
        <a:xfrm>
          <a:off x="104775" y="427672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7. FY2027</a:t>
          </a:r>
          <a:r>
            <a:rPr lang="en-US" sz="1100" b="1" baseline="0">
              <a:latin typeface="Garamond" panose="02020404030301010803" pitchFamily="18" charset="0"/>
            </a:rPr>
            <a:t> Travel Request</a:t>
          </a:r>
          <a:endParaRPr lang="en-US" sz="1100" b="1">
            <a:latin typeface="Garamond" panose="02020404030301010803"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152400</xdr:colOff>
      <xdr:row>9</xdr:row>
      <xdr:rowOff>657225</xdr:rowOff>
    </xdr:to>
    <xdr:sp macro="" textlink="">
      <xdr:nvSpPr>
        <xdr:cNvPr id="2" name="Rectangle: Rounded Corners 1">
          <a:extLst>
            <a:ext uri="{FF2B5EF4-FFF2-40B4-BE49-F238E27FC236}">
              <a16:creationId xmlns:a16="http://schemas.microsoft.com/office/drawing/2014/main" id="{849A1844-81B8-430A-A488-4936D79A482B}"/>
            </a:ext>
          </a:extLst>
        </xdr:cNvPr>
        <xdr:cNvSpPr/>
      </xdr:nvSpPr>
      <xdr:spPr>
        <a:xfrm>
          <a:off x="0" y="0"/>
          <a:ext cx="1581150" cy="4972050"/>
        </a:xfrm>
        <a:prstGeom prst="roundRect">
          <a:avLst/>
        </a:prstGeom>
        <a:solidFill>
          <a:schemeClr val="accent6">
            <a:lumMod val="20000"/>
            <a:lumOff val="80000"/>
          </a:schemeClr>
        </a:solid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447675</xdr:colOff>
      <xdr:row>0</xdr:row>
      <xdr:rowOff>161925</xdr:rowOff>
    </xdr:from>
    <xdr:to>
      <xdr:col>0</xdr:col>
      <xdr:colOff>1076325</xdr:colOff>
      <xdr:row>2</xdr:row>
      <xdr:rowOff>19050</xdr:rowOff>
    </xdr:to>
    <xdr:pic>
      <xdr:nvPicPr>
        <xdr:cNvPr id="9" name="Graphic 8" descr="Home with solid fill">
          <a:hlinkClick xmlns:r="http://schemas.openxmlformats.org/officeDocument/2006/relationships" r:id="rId1"/>
          <a:extLst>
            <a:ext uri="{FF2B5EF4-FFF2-40B4-BE49-F238E27FC236}">
              <a16:creationId xmlns:a16="http://schemas.microsoft.com/office/drawing/2014/main" id="{60E60B49-6F40-4AEC-8F7F-561BD24D6F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7675" y="161925"/>
          <a:ext cx="628650" cy="628650"/>
        </a:xfrm>
        <a:prstGeom prst="rect">
          <a:avLst/>
        </a:prstGeom>
      </xdr:spPr>
    </xdr:pic>
    <xdr:clientData/>
  </xdr:twoCellAnchor>
  <xdr:twoCellAnchor>
    <xdr:from>
      <xdr:col>0</xdr:col>
      <xdr:colOff>76200</xdr:colOff>
      <xdr:row>5</xdr:row>
      <xdr:rowOff>161925</xdr:rowOff>
    </xdr:from>
    <xdr:to>
      <xdr:col>1</xdr:col>
      <xdr:colOff>28575</xdr:colOff>
      <xdr:row>5</xdr:row>
      <xdr:rowOff>609600</xdr:rowOff>
    </xdr:to>
    <xdr:sp macro="" textlink="">
      <xdr:nvSpPr>
        <xdr:cNvPr id="10" name="TextBox 9">
          <a:hlinkClick xmlns:r="http://schemas.openxmlformats.org/officeDocument/2006/relationships" r:id="rId4"/>
          <a:extLst>
            <a:ext uri="{FF2B5EF4-FFF2-40B4-BE49-F238E27FC236}">
              <a16:creationId xmlns:a16="http://schemas.microsoft.com/office/drawing/2014/main" id="{F3B740F0-378F-4CDA-A524-56DC185706EF}"/>
            </a:ext>
          </a:extLst>
        </xdr:cNvPr>
        <xdr:cNvSpPr txBox="1"/>
      </xdr:nvSpPr>
      <xdr:spPr>
        <a:xfrm>
          <a:off x="76200" y="15144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2. FY2027</a:t>
          </a:r>
          <a:r>
            <a:rPr lang="en-US" sz="1100" b="1" baseline="0">
              <a:latin typeface="Garamond" panose="02020404030301010803" pitchFamily="18" charset="0"/>
            </a:rPr>
            <a:t> Equipment Request</a:t>
          </a:r>
          <a:endParaRPr lang="en-US" sz="1100" b="1">
            <a:latin typeface="Garamond" panose="02020404030301010803" pitchFamily="18" charset="0"/>
          </a:endParaRPr>
        </a:p>
      </xdr:txBody>
    </xdr:sp>
    <xdr:clientData/>
  </xdr:twoCellAnchor>
  <xdr:twoCellAnchor>
    <xdr:from>
      <xdr:col>0</xdr:col>
      <xdr:colOff>85725</xdr:colOff>
      <xdr:row>5</xdr:row>
      <xdr:rowOff>657225</xdr:rowOff>
    </xdr:from>
    <xdr:to>
      <xdr:col>1</xdr:col>
      <xdr:colOff>38100</xdr:colOff>
      <xdr:row>5</xdr:row>
      <xdr:rowOff>1114425</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BE639288-BE8A-47B2-A9D0-30303AD3BF08}"/>
            </a:ext>
          </a:extLst>
        </xdr:cNvPr>
        <xdr:cNvSpPr txBox="1"/>
      </xdr:nvSpPr>
      <xdr:spPr>
        <a:xfrm>
          <a:off x="85725" y="2009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Garamond" panose="02020404030301010803" pitchFamily="18" charset="0"/>
              <a:ea typeface="+mn-ea"/>
              <a:cs typeface="+mn-cs"/>
            </a:rPr>
            <a:t>3. FY2027</a:t>
          </a:r>
          <a:r>
            <a:rPr lang="en-US" sz="1100" b="1" baseline="0">
              <a:solidFill>
                <a:sysClr val="windowText" lastClr="000000"/>
              </a:solidFill>
              <a:effectLst/>
              <a:latin typeface="Garamond" panose="02020404030301010803" pitchFamily="18" charset="0"/>
              <a:ea typeface="+mn-ea"/>
              <a:cs typeface="+mn-cs"/>
            </a:rPr>
            <a:t> New Position Request</a:t>
          </a:r>
          <a:endParaRPr lang="en-US">
            <a:solidFill>
              <a:sysClr val="windowText" lastClr="000000"/>
            </a:solidFill>
            <a:effectLst/>
            <a:latin typeface="Garamond" panose="02020404030301010803" pitchFamily="18" charset="0"/>
          </a:endParaRPr>
        </a:p>
      </xdr:txBody>
    </xdr:sp>
    <xdr:clientData/>
  </xdr:twoCellAnchor>
  <xdr:twoCellAnchor>
    <xdr:from>
      <xdr:col>0</xdr:col>
      <xdr:colOff>85725</xdr:colOff>
      <xdr:row>5</xdr:row>
      <xdr:rowOff>2276474</xdr:rowOff>
    </xdr:from>
    <xdr:to>
      <xdr:col>1</xdr:col>
      <xdr:colOff>38100</xdr:colOff>
      <xdr:row>8</xdr:row>
      <xdr:rowOff>152399</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854A9ECA-4EE6-4979-AD19-798FEC907DD0}"/>
            </a:ext>
          </a:extLst>
        </xdr:cNvPr>
        <xdr:cNvSpPr txBox="1"/>
      </xdr:nvSpPr>
      <xdr:spPr>
        <a:xfrm>
          <a:off x="85725" y="3629024"/>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75000"/>
                </a:schemeClr>
              </a:solidFill>
              <a:latin typeface="Garamond" panose="02020404030301010803" pitchFamily="18" charset="0"/>
              <a:cs typeface="Times New Roman" panose="02020603050405020304" pitchFamily="18" charset="0"/>
            </a:rPr>
            <a:t>6. FY2027</a:t>
          </a:r>
          <a:r>
            <a:rPr lang="en-US" sz="1100" b="1" baseline="0">
              <a:solidFill>
                <a:schemeClr val="accent6">
                  <a:lumMod val="75000"/>
                </a:schemeClr>
              </a:solidFill>
              <a:latin typeface="Garamond" panose="02020404030301010803" pitchFamily="18" charset="0"/>
              <a:cs typeface="Times New Roman" panose="02020603050405020304" pitchFamily="18" charset="0"/>
            </a:rPr>
            <a:t> Position Reclass Request Questionnaire</a:t>
          </a:r>
          <a:endParaRPr lang="en-US" sz="1100" b="1">
            <a:solidFill>
              <a:schemeClr val="accent6">
                <a:lumMod val="75000"/>
              </a:schemeClr>
            </a:solidFill>
            <a:latin typeface="Garamond" panose="02020404030301010803" pitchFamily="18" charset="0"/>
            <a:cs typeface="Times New Roman" panose="02020603050405020304" pitchFamily="18" charset="0"/>
          </a:endParaRPr>
        </a:p>
      </xdr:txBody>
    </xdr:sp>
    <xdr:clientData/>
  </xdr:twoCellAnchor>
  <xdr:twoCellAnchor>
    <xdr:from>
      <xdr:col>0</xdr:col>
      <xdr:colOff>76200</xdr:colOff>
      <xdr:row>3</xdr:row>
      <xdr:rowOff>85725</xdr:rowOff>
    </xdr:from>
    <xdr:to>
      <xdr:col>1</xdr:col>
      <xdr:colOff>28575</xdr:colOff>
      <xdr:row>5</xdr:row>
      <xdr:rowOff>142875</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D4A32024-70D6-4B41-92C7-E30E7F0F90CA}"/>
            </a:ext>
          </a:extLst>
        </xdr:cNvPr>
        <xdr:cNvSpPr txBox="1"/>
      </xdr:nvSpPr>
      <xdr:spPr>
        <a:xfrm>
          <a:off x="76200" y="104775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1. Directions &amp; Deadline</a:t>
          </a:r>
        </a:p>
      </xdr:txBody>
    </xdr:sp>
    <xdr:clientData/>
  </xdr:twoCellAnchor>
  <xdr:twoCellAnchor>
    <xdr:from>
      <xdr:col>0</xdr:col>
      <xdr:colOff>95250</xdr:colOff>
      <xdr:row>5</xdr:row>
      <xdr:rowOff>1800225</xdr:rowOff>
    </xdr:from>
    <xdr:to>
      <xdr:col>1</xdr:col>
      <xdr:colOff>47625</xdr:colOff>
      <xdr:row>5</xdr:row>
      <xdr:rowOff>2257425</xdr:rowOff>
    </xdr:to>
    <xdr:sp macro="" textlink="">
      <xdr:nvSpPr>
        <xdr:cNvPr id="14" name="TextBox 13">
          <a:hlinkClick xmlns:r="http://schemas.openxmlformats.org/officeDocument/2006/relationships" r:id="rId7"/>
          <a:extLst>
            <a:ext uri="{FF2B5EF4-FFF2-40B4-BE49-F238E27FC236}">
              <a16:creationId xmlns:a16="http://schemas.microsoft.com/office/drawing/2014/main" id="{7EDFB483-FAA5-4CDA-80F7-D15C7D2C0B7B}"/>
            </a:ext>
          </a:extLst>
        </xdr:cNvPr>
        <xdr:cNvSpPr txBox="1"/>
      </xdr:nvSpPr>
      <xdr:spPr>
        <a:xfrm>
          <a:off x="95250" y="315277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Garamond" panose="02020404030301010803" pitchFamily="18" charset="0"/>
              <a:ea typeface="+mn-ea"/>
              <a:cs typeface="Times New Roman" panose="02020603050405020304" pitchFamily="18" charset="0"/>
            </a:rPr>
            <a:t>5. FY2027</a:t>
          </a:r>
          <a:r>
            <a:rPr lang="en-US" sz="1100" b="1" baseline="0">
              <a:solidFill>
                <a:schemeClr val="dk1"/>
              </a:solidFill>
              <a:effectLst/>
              <a:latin typeface="Garamond" panose="02020404030301010803" pitchFamily="18" charset="0"/>
              <a:ea typeface="+mn-ea"/>
              <a:cs typeface="Times New Roman" panose="02020603050405020304" pitchFamily="18" charset="0"/>
            </a:rPr>
            <a:t> Position Reclass Request</a:t>
          </a:r>
          <a:endParaRPr lang="en-US">
            <a:effectLst/>
            <a:latin typeface="Garamond" panose="02020404030301010803" pitchFamily="18" charset="0"/>
            <a:cs typeface="Times New Roman" panose="02020603050405020304" pitchFamily="18" charset="0"/>
          </a:endParaRPr>
        </a:p>
      </xdr:txBody>
    </xdr:sp>
    <xdr:clientData/>
  </xdr:twoCellAnchor>
  <xdr:twoCellAnchor>
    <xdr:from>
      <xdr:col>0</xdr:col>
      <xdr:colOff>85725</xdr:colOff>
      <xdr:row>5</xdr:row>
      <xdr:rowOff>1142999</xdr:rowOff>
    </xdr:from>
    <xdr:to>
      <xdr:col>1</xdr:col>
      <xdr:colOff>38100</xdr:colOff>
      <xdr:row>5</xdr:row>
      <xdr:rowOff>1781174</xdr:rowOff>
    </xdr:to>
    <xdr:sp macro="" textlink="">
      <xdr:nvSpPr>
        <xdr:cNvPr id="15" name="TextBox 14">
          <a:hlinkClick xmlns:r="http://schemas.openxmlformats.org/officeDocument/2006/relationships" r:id="rId8"/>
          <a:extLst>
            <a:ext uri="{FF2B5EF4-FFF2-40B4-BE49-F238E27FC236}">
              <a16:creationId xmlns:a16="http://schemas.microsoft.com/office/drawing/2014/main" id="{389E4AAA-F759-4CE5-A04A-94C2C4F5EBAE}"/>
            </a:ext>
          </a:extLst>
        </xdr:cNvPr>
        <xdr:cNvSpPr txBox="1"/>
      </xdr:nvSpPr>
      <xdr:spPr>
        <a:xfrm>
          <a:off x="85725" y="2495549"/>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4. FY2027</a:t>
          </a:r>
          <a:r>
            <a:rPr lang="en-US" sz="1100" b="1" baseline="0">
              <a:latin typeface="Garamond" panose="02020404030301010803" pitchFamily="18" charset="0"/>
            </a:rPr>
            <a:t> New Position Request Questionnaire</a:t>
          </a:r>
          <a:endParaRPr lang="en-US" sz="1100" b="1">
            <a:latin typeface="Garamond" panose="02020404030301010803" pitchFamily="18" charset="0"/>
          </a:endParaRPr>
        </a:p>
      </xdr:txBody>
    </xdr:sp>
    <xdr:clientData/>
  </xdr:twoCellAnchor>
  <xdr:twoCellAnchor>
    <xdr:from>
      <xdr:col>0</xdr:col>
      <xdr:colOff>95250</xdr:colOff>
      <xdr:row>8</xdr:row>
      <xdr:rowOff>133350</xdr:rowOff>
    </xdr:from>
    <xdr:to>
      <xdr:col>1</xdr:col>
      <xdr:colOff>47625</xdr:colOff>
      <xdr:row>9</xdr:row>
      <xdr:rowOff>381000</xdr:rowOff>
    </xdr:to>
    <xdr:sp macro="" textlink="">
      <xdr:nvSpPr>
        <xdr:cNvPr id="16" name="TextBox 15">
          <a:hlinkClick xmlns:r="http://schemas.openxmlformats.org/officeDocument/2006/relationships" r:id="rId9"/>
          <a:extLst>
            <a:ext uri="{FF2B5EF4-FFF2-40B4-BE49-F238E27FC236}">
              <a16:creationId xmlns:a16="http://schemas.microsoft.com/office/drawing/2014/main" id="{31FB1059-B625-409B-B4BE-D97A0F82F146}"/>
            </a:ext>
          </a:extLst>
        </xdr:cNvPr>
        <xdr:cNvSpPr txBox="1"/>
      </xdr:nvSpPr>
      <xdr:spPr>
        <a:xfrm>
          <a:off x="95250" y="424815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7. FY2027</a:t>
          </a:r>
          <a:r>
            <a:rPr lang="en-US" sz="1100" b="1" baseline="0">
              <a:latin typeface="Garamond" panose="02020404030301010803" pitchFamily="18" charset="0"/>
            </a:rPr>
            <a:t> Travel Request</a:t>
          </a:r>
          <a:endParaRPr lang="en-US" sz="1100" b="1">
            <a:latin typeface="Garamond" panose="02020404030301010803"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171450</xdr:colOff>
      <xdr:row>24</xdr:row>
      <xdr:rowOff>171450</xdr:rowOff>
    </xdr:to>
    <xdr:sp macro="" textlink="">
      <xdr:nvSpPr>
        <xdr:cNvPr id="18" name="Rectangle: Rounded Corners 17">
          <a:extLst>
            <a:ext uri="{FF2B5EF4-FFF2-40B4-BE49-F238E27FC236}">
              <a16:creationId xmlns:a16="http://schemas.microsoft.com/office/drawing/2014/main" id="{CA444EB7-7057-4D3F-B1F7-0F48048BAA10}"/>
            </a:ext>
          </a:extLst>
        </xdr:cNvPr>
        <xdr:cNvSpPr/>
      </xdr:nvSpPr>
      <xdr:spPr>
        <a:xfrm>
          <a:off x="19050" y="19050"/>
          <a:ext cx="1581150" cy="4867275"/>
        </a:xfrm>
        <a:prstGeom prst="roundRect">
          <a:avLst/>
        </a:prstGeom>
        <a:solidFill>
          <a:schemeClr val="accent6">
            <a:lumMod val="20000"/>
            <a:lumOff val="80000"/>
          </a:schemeClr>
        </a:solid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466725</xdr:colOff>
      <xdr:row>0</xdr:row>
      <xdr:rowOff>180975</xdr:rowOff>
    </xdr:from>
    <xdr:to>
      <xdr:col>0</xdr:col>
      <xdr:colOff>1095375</xdr:colOff>
      <xdr:row>3</xdr:row>
      <xdr:rowOff>95250</xdr:rowOff>
    </xdr:to>
    <xdr:pic>
      <xdr:nvPicPr>
        <xdr:cNvPr id="19" name="Graphic 18" descr="Home with solid fill">
          <a:hlinkClick xmlns:r="http://schemas.openxmlformats.org/officeDocument/2006/relationships" r:id="rId1"/>
          <a:extLst>
            <a:ext uri="{FF2B5EF4-FFF2-40B4-BE49-F238E27FC236}">
              <a16:creationId xmlns:a16="http://schemas.microsoft.com/office/drawing/2014/main" id="{032618E6-9293-4BDA-BE32-EBCB7D2EBE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66725" y="180975"/>
          <a:ext cx="628650" cy="628650"/>
        </a:xfrm>
        <a:prstGeom prst="rect">
          <a:avLst/>
        </a:prstGeom>
      </xdr:spPr>
    </xdr:pic>
    <xdr:clientData/>
  </xdr:twoCellAnchor>
  <xdr:twoCellAnchor>
    <xdr:from>
      <xdr:col>0</xdr:col>
      <xdr:colOff>95250</xdr:colOff>
      <xdr:row>7</xdr:row>
      <xdr:rowOff>57150</xdr:rowOff>
    </xdr:from>
    <xdr:to>
      <xdr:col>1</xdr:col>
      <xdr:colOff>47625</xdr:colOff>
      <xdr:row>9</xdr:row>
      <xdr:rowOff>123825</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FB1A63C2-34C0-45FF-BE87-88F7694E5887}"/>
            </a:ext>
          </a:extLst>
        </xdr:cNvPr>
        <xdr:cNvSpPr txBox="1"/>
      </xdr:nvSpPr>
      <xdr:spPr>
        <a:xfrm>
          <a:off x="95250" y="153352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2. FY2027</a:t>
          </a:r>
          <a:r>
            <a:rPr lang="en-US" sz="1100" b="1" baseline="0">
              <a:latin typeface="Garamond" panose="02020404030301010803" pitchFamily="18" charset="0"/>
            </a:rPr>
            <a:t> Equipment Request</a:t>
          </a:r>
          <a:endParaRPr lang="en-US" sz="1100" b="1">
            <a:latin typeface="Garamond" panose="02020404030301010803" pitchFamily="18" charset="0"/>
          </a:endParaRPr>
        </a:p>
      </xdr:txBody>
    </xdr:sp>
    <xdr:clientData/>
  </xdr:twoCellAnchor>
  <xdr:twoCellAnchor>
    <xdr:from>
      <xdr:col>0</xdr:col>
      <xdr:colOff>104775</xdr:colOff>
      <xdr:row>9</xdr:row>
      <xdr:rowOff>171450</xdr:rowOff>
    </xdr:from>
    <xdr:to>
      <xdr:col>1</xdr:col>
      <xdr:colOff>57150</xdr:colOff>
      <xdr:row>12</xdr:row>
      <xdr:rowOff>57150</xdr:rowOff>
    </xdr:to>
    <xdr:sp macro="" textlink="">
      <xdr:nvSpPr>
        <xdr:cNvPr id="21" name="TextBox 20">
          <a:hlinkClick xmlns:r="http://schemas.openxmlformats.org/officeDocument/2006/relationships" r:id="rId5"/>
          <a:extLst>
            <a:ext uri="{FF2B5EF4-FFF2-40B4-BE49-F238E27FC236}">
              <a16:creationId xmlns:a16="http://schemas.microsoft.com/office/drawing/2014/main" id="{A4E1742C-AB21-49DD-AB0C-239E2D48667C}"/>
            </a:ext>
          </a:extLst>
        </xdr:cNvPr>
        <xdr:cNvSpPr txBox="1"/>
      </xdr:nvSpPr>
      <xdr:spPr>
        <a:xfrm>
          <a:off x="104775" y="202882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Garamond" panose="02020404030301010803" pitchFamily="18" charset="0"/>
              <a:ea typeface="+mn-ea"/>
              <a:cs typeface="+mn-cs"/>
            </a:rPr>
            <a:t>3. FY2027</a:t>
          </a:r>
          <a:r>
            <a:rPr lang="en-US" sz="1100" b="1" baseline="0">
              <a:solidFill>
                <a:sysClr val="windowText" lastClr="000000"/>
              </a:solidFill>
              <a:effectLst/>
              <a:latin typeface="Garamond" panose="02020404030301010803" pitchFamily="18" charset="0"/>
              <a:ea typeface="+mn-ea"/>
              <a:cs typeface="+mn-cs"/>
            </a:rPr>
            <a:t> New Position Request</a:t>
          </a:r>
          <a:endParaRPr lang="en-US">
            <a:solidFill>
              <a:sysClr val="windowText" lastClr="000000"/>
            </a:solidFill>
            <a:effectLst/>
            <a:latin typeface="Garamond" panose="02020404030301010803" pitchFamily="18" charset="0"/>
          </a:endParaRPr>
        </a:p>
      </xdr:txBody>
    </xdr:sp>
    <xdr:clientData/>
  </xdr:twoCellAnchor>
  <xdr:twoCellAnchor>
    <xdr:from>
      <xdr:col>0</xdr:col>
      <xdr:colOff>104775</xdr:colOff>
      <xdr:row>18</xdr:row>
      <xdr:rowOff>76198</xdr:rowOff>
    </xdr:from>
    <xdr:to>
      <xdr:col>1</xdr:col>
      <xdr:colOff>57150</xdr:colOff>
      <xdr:row>21</xdr:row>
      <xdr:rowOff>114300</xdr:rowOff>
    </xdr:to>
    <xdr:sp macro="" textlink="">
      <xdr:nvSpPr>
        <xdr:cNvPr id="22" name="TextBox 21">
          <a:hlinkClick xmlns:r="http://schemas.openxmlformats.org/officeDocument/2006/relationships" r:id="rId6"/>
          <a:extLst>
            <a:ext uri="{FF2B5EF4-FFF2-40B4-BE49-F238E27FC236}">
              <a16:creationId xmlns:a16="http://schemas.microsoft.com/office/drawing/2014/main" id="{50AEFD07-5CB6-43A1-97F2-9D5CE6778293}"/>
            </a:ext>
          </a:extLst>
        </xdr:cNvPr>
        <xdr:cNvSpPr txBox="1"/>
      </xdr:nvSpPr>
      <xdr:spPr>
        <a:xfrm>
          <a:off x="104775" y="3648073"/>
          <a:ext cx="1381125" cy="60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Garamond" panose="02020404030301010803" pitchFamily="18" charset="0"/>
              <a:cs typeface="Times New Roman" panose="02020603050405020304" pitchFamily="18" charset="0"/>
            </a:rPr>
            <a:t>6. FY2027</a:t>
          </a:r>
          <a:r>
            <a:rPr lang="en-US" sz="1100" b="1" baseline="0">
              <a:solidFill>
                <a:sysClr val="windowText" lastClr="000000"/>
              </a:solidFill>
              <a:latin typeface="Garamond" panose="02020404030301010803" pitchFamily="18" charset="0"/>
              <a:cs typeface="Times New Roman" panose="02020603050405020304" pitchFamily="18" charset="0"/>
            </a:rPr>
            <a:t> Position Reclass Request Questionnaire</a:t>
          </a:r>
          <a:endParaRPr lang="en-US" sz="1100" b="1">
            <a:solidFill>
              <a:sysClr val="windowText" lastClr="000000"/>
            </a:solidFill>
            <a:latin typeface="Garamond" panose="02020404030301010803" pitchFamily="18" charset="0"/>
            <a:cs typeface="Times New Roman" panose="02020603050405020304" pitchFamily="18" charset="0"/>
          </a:endParaRPr>
        </a:p>
      </xdr:txBody>
    </xdr:sp>
    <xdr:clientData/>
  </xdr:twoCellAnchor>
  <xdr:twoCellAnchor>
    <xdr:from>
      <xdr:col>0</xdr:col>
      <xdr:colOff>95250</xdr:colOff>
      <xdr:row>4</xdr:row>
      <xdr:rowOff>161925</xdr:rowOff>
    </xdr:from>
    <xdr:to>
      <xdr:col>1</xdr:col>
      <xdr:colOff>47625</xdr:colOff>
      <xdr:row>7</xdr:row>
      <xdr:rowOff>38100</xdr:rowOff>
    </xdr:to>
    <xdr:sp macro="" textlink="">
      <xdr:nvSpPr>
        <xdr:cNvPr id="23" name="TextBox 22">
          <a:hlinkClick xmlns:r="http://schemas.openxmlformats.org/officeDocument/2006/relationships" r:id="rId1"/>
          <a:extLst>
            <a:ext uri="{FF2B5EF4-FFF2-40B4-BE49-F238E27FC236}">
              <a16:creationId xmlns:a16="http://schemas.microsoft.com/office/drawing/2014/main" id="{DD56FD2C-3175-4437-93B6-8E43D38383B1}"/>
            </a:ext>
          </a:extLst>
        </xdr:cNvPr>
        <xdr:cNvSpPr txBox="1"/>
      </xdr:nvSpPr>
      <xdr:spPr>
        <a:xfrm>
          <a:off x="95250" y="1066800"/>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1. Directions &amp; Deadline</a:t>
          </a:r>
        </a:p>
      </xdr:txBody>
    </xdr:sp>
    <xdr:clientData/>
  </xdr:twoCellAnchor>
  <xdr:twoCellAnchor>
    <xdr:from>
      <xdr:col>0</xdr:col>
      <xdr:colOff>114300</xdr:colOff>
      <xdr:row>15</xdr:row>
      <xdr:rowOff>171450</xdr:rowOff>
    </xdr:from>
    <xdr:to>
      <xdr:col>1</xdr:col>
      <xdr:colOff>66675</xdr:colOff>
      <xdr:row>18</xdr:row>
      <xdr:rowOff>57150</xdr:rowOff>
    </xdr:to>
    <xdr:sp macro="" textlink="">
      <xdr:nvSpPr>
        <xdr:cNvPr id="24" name="TextBox 23">
          <a:hlinkClick xmlns:r="http://schemas.openxmlformats.org/officeDocument/2006/relationships" r:id="rId7"/>
          <a:extLst>
            <a:ext uri="{FF2B5EF4-FFF2-40B4-BE49-F238E27FC236}">
              <a16:creationId xmlns:a16="http://schemas.microsoft.com/office/drawing/2014/main" id="{D20AAC54-C540-4ECC-89EC-A21AECF26750}"/>
            </a:ext>
          </a:extLst>
        </xdr:cNvPr>
        <xdr:cNvSpPr txBox="1"/>
      </xdr:nvSpPr>
      <xdr:spPr>
        <a:xfrm>
          <a:off x="114300" y="3171825"/>
          <a:ext cx="13811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Garamond" panose="02020404030301010803" pitchFamily="18" charset="0"/>
              <a:ea typeface="+mn-ea"/>
              <a:cs typeface="Times New Roman" panose="02020603050405020304" pitchFamily="18" charset="0"/>
            </a:rPr>
            <a:t>5. FY2027</a:t>
          </a:r>
          <a:r>
            <a:rPr lang="en-US" sz="1100" b="1" baseline="0">
              <a:solidFill>
                <a:schemeClr val="dk1"/>
              </a:solidFill>
              <a:effectLst/>
              <a:latin typeface="Garamond" panose="02020404030301010803" pitchFamily="18" charset="0"/>
              <a:ea typeface="+mn-ea"/>
              <a:cs typeface="Times New Roman" panose="02020603050405020304" pitchFamily="18" charset="0"/>
            </a:rPr>
            <a:t> Position Reclass Request</a:t>
          </a:r>
          <a:endParaRPr lang="en-US">
            <a:effectLst/>
            <a:latin typeface="Garamond" panose="02020404030301010803" pitchFamily="18" charset="0"/>
            <a:cs typeface="Times New Roman" panose="02020603050405020304" pitchFamily="18" charset="0"/>
          </a:endParaRPr>
        </a:p>
      </xdr:txBody>
    </xdr:sp>
    <xdr:clientData/>
  </xdr:twoCellAnchor>
  <xdr:twoCellAnchor>
    <xdr:from>
      <xdr:col>0</xdr:col>
      <xdr:colOff>104775</xdr:colOff>
      <xdr:row>12</xdr:row>
      <xdr:rowOff>85724</xdr:rowOff>
    </xdr:from>
    <xdr:to>
      <xdr:col>1</xdr:col>
      <xdr:colOff>57150</xdr:colOff>
      <xdr:row>15</xdr:row>
      <xdr:rowOff>152399</xdr:rowOff>
    </xdr:to>
    <xdr:sp macro="" textlink="">
      <xdr:nvSpPr>
        <xdr:cNvPr id="25" name="TextBox 24">
          <a:hlinkClick xmlns:r="http://schemas.openxmlformats.org/officeDocument/2006/relationships" r:id="rId8"/>
          <a:extLst>
            <a:ext uri="{FF2B5EF4-FFF2-40B4-BE49-F238E27FC236}">
              <a16:creationId xmlns:a16="http://schemas.microsoft.com/office/drawing/2014/main" id="{26B683C9-6B67-44B0-B1A3-9D42C615A453}"/>
            </a:ext>
          </a:extLst>
        </xdr:cNvPr>
        <xdr:cNvSpPr txBox="1"/>
      </xdr:nvSpPr>
      <xdr:spPr>
        <a:xfrm>
          <a:off x="104775" y="2514599"/>
          <a:ext cx="13811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4. FY2027</a:t>
          </a:r>
          <a:r>
            <a:rPr lang="en-US" sz="1100" b="1" baseline="0">
              <a:latin typeface="Garamond" panose="02020404030301010803" pitchFamily="18" charset="0"/>
            </a:rPr>
            <a:t> New Position Request Questionnaire</a:t>
          </a:r>
          <a:endParaRPr lang="en-US" sz="1100" b="1">
            <a:latin typeface="Garamond" panose="02020404030301010803" pitchFamily="18" charset="0"/>
          </a:endParaRPr>
        </a:p>
      </xdr:txBody>
    </xdr:sp>
    <xdr:clientData/>
  </xdr:twoCellAnchor>
  <xdr:twoCellAnchor>
    <xdr:from>
      <xdr:col>0</xdr:col>
      <xdr:colOff>114300</xdr:colOff>
      <xdr:row>20</xdr:row>
      <xdr:rowOff>38100</xdr:rowOff>
    </xdr:from>
    <xdr:to>
      <xdr:col>1</xdr:col>
      <xdr:colOff>66675</xdr:colOff>
      <xdr:row>20</xdr:row>
      <xdr:rowOff>38100</xdr:rowOff>
    </xdr:to>
    <xdr:sp macro="" textlink="">
      <xdr:nvSpPr>
        <xdr:cNvPr id="26" name="TextBox 25">
          <a:hlinkClick xmlns:r="http://schemas.openxmlformats.org/officeDocument/2006/relationships" r:id="rId9"/>
          <a:extLst>
            <a:ext uri="{FF2B5EF4-FFF2-40B4-BE49-F238E27FC236}">
              <a16:creationId xmlns:a16="http://schemas.microsoft.com/office/drawing/2014/main" id="{EB5A2589-1EEA-48D3-BE17-353FCC375F52}"/>
            </a:ext>
          </a:extLst>
        </xdr:cNvPr>
        <xdr:cNvSpPr txBox="1"/>
      </xdr:nvSpPr>
      <xdr:spPr>
        <a:xfrm>
          <a:off x="114300" y="3990975"/>
          <a:ext cx="138112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Garamond" panose="02020404030301010803" pitchFamily="18" charset="0"/>
            </a:rPr>
            <a:t>7. FY2027</a:t>
          </a:r>
          <a:r>
            <a:rPr lang="en-US" sz="1100" b="1" baseline="0">
              <a:latin typeface="Garamond" panose="02020404030301010803" pitchFamily="18" charset="0"/>
            </a:rPr>
            <a:t> Travel Request</a:t>
          </a:r>
          <a:endParaRPr lang="en-US" sz="1100" b="1">
            <a:latin typeface="Garamond" panose="02020404030301010803" pitchFamily="18" charset="0"/>
          </a:endParaRPr>
        </a:p>
      </xdr:txBody>
    </xdr:sp>
    <xdr:clientData/>
  </xdr:twoCellAnchor>
  <xdr:twoCellAnchor>
    <xdr:from>
      <xdr:col>0</xdr:col>
      <xdr:colOff>123825</xdr:colOff>
      <xdr:row>21</xdr:row>
      <xdr:rowOff>114300</xdr:rowOff>
    </xdr:from>
    <xdr:to>
      <xdr:col>1</xdr:col>
      <xdr:colOff>76200</xdr:colOff>
      <xdr:row>23</xdr:row>
      <xdr:rowOff>180975</xdr:rowOff>
    </xdr:to>
    <xdr:sp macro="" textlink="">
      <xdr:nvSpPr>
        <xdr:cNvPr id="27" name="TextBox 26">
          <a:hlinkClick xmlns:r="http://schemas.openxmlformats.org/officeDocument/2006/relationships" r:id="rId9"/>
          <a:extLst>
            <a:ext uri="{FF2B5EF4-FFF2-40B4-BE49-F238E27FC236}">
              <a16:creationId xmlns:a16="http://schemas.microsoft.com/office/drawing/2014/main" id="{FBEAF50D-43BB-4E6B-A23E-21E2768355F0}"/>
            </a:ext>
          </a:extLst>
        </xdr:cNvPr>
        <xdr:cNvSpPr txBox="1"/>
      </xdr:nvSpPr>
      <xdr:spPr>
        <a:xfrm>
          <a:off x="123825" y="4257675"/>
          <a:ext cx="13811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6">
                  <a:lumMod val="75000"/>
                </a:schemeClr>
              </a:solidFill>
              <a:latin typeface="Garamond" panose="02020404030301010803" pitchFamily="18" charset="0"/>
            </a:rPr>
            <a:t>7. FY2027</a:t>
          </a:r>
          <a:r>
            <a:rPr lang="en-US" sz="1100" b="1" baseline="0">
              <a:solidFill>
                <a:schemeClr val="accent6">
                  <a:lumMod val="75000"/>
                </a:schemeClr>
              </a:solidFill>
              <a:latin typeface="Garamond" panose="02020404030301010803" pitchFamily="18" charset="0"/>
            </a:rPr>
            <a:t> Travel Request</a:t>
          </a:r>
          <a:endParaRPr lang="en-US" sz="1100" b="1">
            <a:solidFill>
              <a:schemeClr val="accent6">
                <a:lumMod val="75000"/>
              </a:schemeClr>
            </a:solidFill>
            <a:latin typeface="Garamond" panose="02020404030301010803"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754CFC-432F-4D57-837A-666C5F5BF95B}" name="Table4" displayName="Table4" ref="C4:L154" totalsRowShown="0" headerRowDxfId="58" dataDxfId="57">
  <autoFilter ref="C4:L154" xr:uid="{6E754CFC-432F-4D57-837A-666C5F5BF95B}"/>
  <tableColumns count="10">
    <tableColumn id="1" xr3:uid="{89B4B3B6-9327-4FD5-8D10-1A9BFD335732}" name="#" dataDxfId="56">
      <calculatedColumnFormula>SUBTOTAL(103,$D$5:$D5)+0</calculatedColumnFormula>
    </tableColumn>
    <tableColumn id="2" xr3:uid="{CB1446D2-0235-45AC-80F6-C37CCBD6775C}" name="Department" dataDxfId="55"/>
    <tableColumn id="3" xr3:uid="{38E175D4-0565-4C50-BCE2-29BCE3E69848}" name="Cost Center" dataDxfId="54">
      <calculatedColumnFormula>VLOOKUP(Table4[[#This Row],[Department]],Department[],2,FALSE)</calculatedColumnFormula>
    </tableColumn>
    <tableColumn id="4" xr3:uid="{6EEC0EAE-8F9E-4022-8183-775C5367616E}" name="Request Type" dataDxfId="53"/>
    <tableColumn id="5" xr3:uid="{B940521D-8DD6-47BB-AC7C-EF8FD5511C9F}" name="New/Replacement" dataDxfId="52"/>
    <tableColumn id="6" xr3:uid="{21769D5F-1B0E-4073-80E2-15470296872D}" name="Item Description" dataDxfId="51"/>
    <tableColumn id="7" xr3:uid="{1BCE0CB4-173C-46D4-89C3-E9042707051B}" name="Quantity" dataDxfId="50"/>
    <tableColumn id="8" xr3:uid="{8A65C545-6A06-465B-9CF0-88E05ECA7EA7}" name="Unit Cost" dataDxfId="49"/>
    <tableColumn id="9" xr3:uid="{3ECD2044-B63D-4BA0-BAFD-2F60ED82484D}" name="Total Cost" dataDxfId="48">
      <calculatedColumnFormula>Table4[[#This Row],[Quantity]]*Table4[[#This Row],[Unit Cost]]</calculatedColumnFormula>
    </tableColumn>
    <tableColumn id="10" xr3:uid="{66D6AA63-56A3-4AAD-993B-F4BC611F43A0}" name="Justification" dataDxfId="4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0C6444-23E2-4D11-BD39-DFFBED8D7ACE}" name="Table68" displayName="Table68" ref="C4:I53" totalsRowShown="0" headerRowDxfId="46" dataDxfId="45">
  <autoFilter ref="C4:I53" xr:uid="{7C02CF67-D68B-4612-9153-AF45CDA4A80B}"/>
  <tableColumns count="7">
    <tableColumn id="1" xr3:uid="{FE3DE3CB-7DCB-4FF6-966E-2525F53D6DD8}" name="#" dataDxfId="44">
      <calculatedColumnFormula>SUBTOTAL(103,$D$5:$D5)+0</calculatedColumnFormula>
    </tableColumn>
    <tableColumn id="2" xr3:uid="{1F582CFB-6C60-4E9B-9803-CC224E9A0D2B}" name="Department" dataDxfId="43"/>
    <tableColumn id="3" xr3:uid="{0006931C-ED79-445E-B513-749131901BC5}" name="Cost Center" dataDxfId="42">
      <calculatedColumnFormula>VLOOKUP(Table68[[#This Row],[Department]],Department[],2,FALSE)</calculatedColumnFormula>
    </tableColumn>
    <tableColumn id="7" xr3:uid="{A246BF22-6DFA-4465-BD73-C7A55933ECDD}" name="Proposed Title" dataDxfId="41"/>
    <tableColumn id="8" xr3:uid="{3B10B174-0538-4916-8A7F-76BC54D68808}" name="Proposed Grade" dataDxfId="40"/>
    <tableColumn id="9" xr3:uid="{2F1B6EDA-7FC2-4574-8FA4-9F2486547914}" name="Salary Schedule (Proposed)" dataDxfId="39">
      <calculatedColumnFormula>VLOOKUP(Table68[[#This Row],[Proposed Grade]],Salary[],2,FALSE)</calculatedColumnFormula>
    </tableColumn>
    <tableColumn id="10" xr3:uid="{EC37D11E-C86B-4748-A0FD-0BFE47816BB3}" name="Justification" dataDxfId="38"/>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02CF67-D68B-4612-9153-AF45CDA4A80B}" name="Table6" displayName="Table6" ref="C4:M53" totalsRowShown="0" headerRowDxfId="37" dataDxfId="36">
  <autoFilter ref="C4:M53" xr:uid="{7C02CF67-D68B-4612-9153-AF45CDA4A80B}"/>
  <tableColumns count="11">
    <tableColumn id="1" xr3:uid="{9A2593C1-66C7-485B-AEAF-D5EFAB08F7D8}" name="#" dataDxfId="35">
      <calculatedColumnFormula>SUBTOTAL(103,$D$5:$D5)+0</calculatedColumnFormula>
    </tableColumn>
    <tableColumn id="2" xr3:uid="{650CD302-947D-4041-8526-63D1CC6FEC62}" name="Department" dataDxfId="34"/>
    <tableColumn id="3" xr3:uid="{F8C59459-7D66-4261-8582-23B0D71C6200}" name="Cost Center" dataDxfId="33">
      <calculatedColumnFormula>VLOOKUP(Table6[[#This Row],[Department]],Department[],2,FALSE)</calculatedColumnFormula>
    </tableColumn>
    <tableColumn id="11" xr3:uid="{8DA354DB-0816-40EF-BEB5-CC8C220432D9}" name="Position #" dataDxfId="32"/>
    <tableColumn id="4" xr3:uid="{D92017C9-BA20-4E84-B01F-A25C6686B8E1}" name="Current Title" dataDxfId="31"/>
    <tableColumn id="5" xr3:uid="{2D77B4A4-9FE2-4B16-9161-0339992589FB}" name="Current Grade" dataDxfId="30"/>
    <tableColumn id="6" xr3:uid="{7FA78C10-0259-4E15-97CE-AF025C1DF13E}" name="Salary Schedule (Current)" dataDxfId="29">
      <calculatedColumnFormula>VLOOKUP(Table6[[#This Row],[Current Grade]],Salary[],2,FALSE)</calculatedColumnFormula>
    </tableColumn>
    <tableColumn id="7" xr3:uid="{994D6C1B-E9A0-41E6-96DB-88F0AE05C963}" name="Proposed Title" dataDxfId="28"/>
    <tableColumn id="8" xr3:uid="{48306128-55B8-4786-B2D9-92FD5E5AE95C}" name="Proposed Grade" dataDxfId="27"/>
    <tableColumn id="9" xr3:uid="{539A72AA-67A3-49A5-900A-9C6064449C7C}" name="Salary Schedule (Proposed)" dataDxfId="26">
      <calculatedColumnFormula>VLOOKUP(Table6[[#This Row],[Proposed Grade]],Salary[],2,FALSE)</calculatedColumnFormula>
    </tableColumn>
    <tableColumn id="10" xr3:uid="{FDE2ADF8-650E-4885-8469-E31770A3CB97}" name="Justification" dataDxfId="2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515CB89-DAC9-4139-A8DE-7257F2556A10}" name="Table7" displayName="Table7" ref="C4:K30" totalsRowShown="0" headerRowDxfId="24" dataDxfId="23">
  <autoFilter ref="C4:K30" xr:uid="{D515CB89-DAC9-4139-A8DE-7257F2556A10}"/>
  <tableColumns count="9">
    <tableColumn id="1" xr3:uid="{25132E3E-170F-4680-B2E0-42132BB0D2D1}" name="Event/Conference/Training" dataDxfId="22"/>
    <tableColumn id="2" xr3:uid="{AE32BBCF-95E1-4749-B26A-EAEDB6800342}" name="Month" dataDxfId="21"/>
    <tableColumn id="9" xr3:uid="{DDF02F32-CA57-4C8D-A46E-C8257D330E4B}" name="Year" dataDxfId="20"/>
    <tableColumn id="3" xr3:uid="{EE80AE29-2362-4B17-9F26-355C5C9C115A}" name="Number of Attendees" dataDxfId="19"/>
    <tableColumn id="4" xr3:uid="{479EB674-1749-4F4A-8670-90569A17D869}" name="Registration" dataDxfId="18"/>
    <tableColumn id="5" xr3:uid="{242A8AE0-58BA-4820-9293-9649C4274514}" name="Transportation" dataDxfId="17"/>
    <tableColumn id="6" xr3:uid="{A4DFC605-833A-42C5-B7BE-0F4D838B1098}" name="Lodging" dataDxfId="16"/>
    <tableColumn id="7" xr3:uid="{9A74C560-B447-4CD8-A45A-5D578BCD0B4D}" name="Parking" dataDxfId="15"/>
    <tableColumn id="8" xr3:uid="{83918751-7AFD-4085-B8FD-5EB07DAC946F}" name="Total Estimated Cost" dataDxfId="14">
      <calculatedColumnFormula>SUM(Table7[[#This Row],[Registration]:[Parking]])</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4DE1AD-5705-4A81-BD65-F8B7A8DF287D}" name="Department" displayName="Department" ref="A1:B203" totalsRowShown="0" headerRowDxfId="13" dataDxfId="12">
  <autoFilter ref="A1:B203" xr:uid="{654DE1AD-5705-4A81-BD65-F8B7A8DF287D}"/>
  <tableColumns count="2">
    <tableColumn id="2" xr3:uid="{A2C4F8D4-8FB7-459A-B87A-63384C82CD96}" name="Cost Center Description" dataDxfId="11"/>
    <tableColumn id="3" xr3:uid="{2FC476BE-8F8A-4DEB-85C7-8AB4C84E7F2E}" name="Cost Center" dataDxfId="10"/>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98BEBB-8AD8-4C6B-BE10-68BFAF150828}" name="RequestType" displayName="RequestType" ref="D1:D6" totalsRowShown="0" headerRowDxfId="9" dataDxfId="8">
  <autoFilter ref="D1:D6" xr:uid="{9E98BEBB-8AD8-4C6B-BE10-68BFAF150828}"/>
  <tableColumns count="1">
    <tableColumn id="1" xr3:uid="{89B7DE2A-3F6D-4DAF-9F07-D91BA2C9340A}" name="Request Type" dataDxfId="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DEBD15-CA22-48F4-AECE-287F2944D5C9}" name="Type" displayName="Type" ref="F1:F3" totalsRowShown="0" headerRowDxfId="6" dataDxfId="5">
  <autoFilter ref="F1:F3" xr:uid="{8EDEBD15-CA22-48F4-AECE-287F2944D5C9}"/>
  <tableColumns count="1">
    <tableColumn id="1" xr3:uid="{76DEDF6A-2027-4B05-BE69-6A832E82B9C2}" name="Type" dataDxfId="4"/>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BB7255-C8D5-4F6B-8C50-720B26776854}" name="Salary" displayName="Salary" ref="H1:I149" totalsRowShown="0" headerRowDxfId="3" dataDxfId="2">
  <autoFilter ref="H1:I149" xr:uid="{D9BB7255-C8D5-4F6B-8C50-720B26776854}"/>
  <tableColumns count="2">
    <tableColumn id="1" xr3:uid="{6D2BEC9E-8C9C-4545-8C93-449E38044EC1}" name="Grade" dataDxfId="1"/>
    <tableColumn id="2" xr3:uid="{D1461B78-8165-4D10-9B0C-0A3A52BC2296}" name="Schedul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A7CE-0840-48D3-AF0F-CB1B0BF836BC}">
  <sheetPr>
    <tabColor rgb="FF7030A0"/>
  </sheetPr>
  <dimension ref="A1:P25"/>
  <sheetViews>
    <sheetView tabSelected="1" workbookViewId="0">
      <selection activeCell="A6" sqref="A6"/>
    </sheetView>
  </sheetViews>
  <sheetFormatPr defaultColWidth="0" defaultRowHeight="15" zeroHeight="1" x14ac:dyDescent="0.25"/>
  <cols>
    <col min="1" max="1" width="21.42578125" style="43" customWidth="1"/>
    <col min="2" max="2" width="4.28515625" style="43" customWidth="1"/>
    <col min="3" max="3" width="25.42578125" style="20" customWidth="1"/>
    <col min="4" max="16" width="9.140625" style="20" customWidth="1"/>
    <col min="17" max="16384" width="9.140625" style="7" hidden="1"/>
  </cols>
  <sheetData>
    <row r="1" spans="3:15" ht="26.25" x14ac:dyDescent="0.4">
      <c r="C1" s="16" t="s">
        <v>615</v>
      </c>
    </row>
    <row r="2" spans="3:15" x14ac:dyDescent="0.25"/>
    <row r="3" spans="3:15" x14ac:dyDescent="0.25">
      <c r="C3" s="31" t="s">
        <v>616</v>
      </c>
      <c r="D3" s="31"/>
      <c r="E3" s="31"/>
      <c r="F3" s="31"/>
      <c r="G3" s="31"/>
      <c r="H3" s="31"/>
      <c r="I3" s="31"/>
      <c r="J3" s="31"/>
      <c r="K3" s="31"/>
      <c r="L3" s="31"/>
      <c r="M3" s="31"/>
      <c r="N3" s="31"/>
      <c r="O3" s="31"/>
    </row>
    <row r="4" spans="3:15" x14ac:dyDescent="0.25">
      <c r="C4" s="31"/>
      <c r="D4" s="31"/>
      <c r="E4" s="31"/>
      <c r="F4" s="31"/>
      <c r="G4" s="31"/>
      <c r="H4" s="31"/>
      <c r="I4" s="31"/>
      <c r="J4" s="31"/>
      <c r="K4" s="31"/>
      <c r="L4" s="31"/>
      <c r="M4" s="31"/>
      <c r="N4" s="31"/>
      <c r="O4" s="31"/>
    </row>
    <row r="5" spans="3:15" x14ac:dyDescent="0.25"/>
    <row r="6" spans="3:15" x14ac:dyDescent="0.25"/>
    <row r="7" spans="3:15" x14ac:dyDescent="0.25">
      <c r="C7" s="19" t="s">
        <v>599</v>
      </c>
    </row>
    <row r="8" spans="3:15" x14ac:dyDescent="0.25"/>
    <row r="9" spans="3:15" x14ac:dyDescent="0.25"/>
    <row r="10" spans="3:15" x14ac:dyDescent="0.25">
      <c r="C10" s="17" t="s">
        <v>592</v>
      </c>
    </row>
    <row r="11" spans="3:15" x14ac:dyDescent="0.25">
      <c r="C11" s="19" t="s">
        <v>610</v>
      </c>
      <c r="D11" s="20" t="s">
        <v>593</v>
      </c>
    </row>
    <row r="12" spans="3:15" x14ac:dyDescent="0.25">
      <c r="C12" s="19" t="s">
        <v>611</v>
      </c>
      <c r="D12" s="20" t="s">
        <v>594</v>
      </c>
    </row>
    <row r="13" spans="3:15" x14ac:dyDescent="0.25"/>
    <row r="14" spans="3:15" x14ac:dyDescent="0.25"/>
    <row r="15" spans="3:15" x14ac:dyDescent="0.25"/>
    <row r="16" spans="3:15" x14ac:dyDescent="0.25">
      <c r="C16" s="17" t="s">
        <v>595</v>
      </c>
    </row>
    <row r="17" spans="3:4" x14ac:dyDescent="0.25">
      <c r="C17" s="19" t="s">
        <v>612</v>
      </c>
      <c r="D17" s="20" t="s">
        <v>596</v>
      </c>
    </row>
    <row r="18" spans="3:4" x14ac:dyDescent="0.25">
      <c r="C18" s="19" t="s">
        <v>613</v>
      </c>
      <c r="D18" s="20" t="s">
        <v>597</v>
      </c>
    </row>
    <row r="19" spans="3:4" x14ac:dyDescent="0.25">
      <c r="C19" s="19" t="s">
        <v>614</v>
      </c>
      <c r="D19" s="20" t="s">
        <v>598</v>
      </c>
    </row>
    <row r="20" spans="3:4" x14ac:dyDescent="0.25"/>
    <row r="21" spans="3:4" x14ac:dyDescent="0.25">
      <c r="C21" s="20" t="s">
        <v>600</v>
      </c>
    </row>
    <row r="22" spans="3:4" x14ac:dyDescent="0.25"/>
    <row r="23" spans="3:4" x14ac:dyDescent="0.25"/>
    <row r="24" spans="3:4" x14ac:dyDescent="0.25"/>
    <row r="25" spans="3:4" x14ac:dyDescent="0.25"/>
  </sheetData>
  <sheetProtection sheet="1" objects="1" scenarios="1" selectLockedCells="1"/>
  <mergeCells count="1">
    <mergeCell ref="C3:O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F483-DEDA-4810-8041-BC4393F4D942}">
  <sheetPr>
    <tabColor rgb="FF00B050"/>
  </sheetPr>
  <dimension ref="A1:M154"/>
  <sheetViews>
    <sheetView showZeros="0" workbookViewId="0">
      <selection activeCell="D5" sqref="D5"/>
    </sheetView>
  </sheetViews>
  <sheetFormatPr defaultColWidth="0" defaultRowHeight="15" zeroHeight="1" x14ac:dyDescent="0.25"/>
  <cols>
    <col min="1" max="1" width="21.42578125" style="5" customWidth="1"/>
    <col min="2" max="2" width="4.28515625" style="5" customWidth="1"/>
    <col min="3" max="3" width="9.140625" style="4" customWidth="1"/>
    <col min="4" max="4" width="42.85546875" customWidth="1"/>
    <col min="5" max="5" width="15.85546875" style="3" bestFit="1" customWidth="1"/>
    <col min="6" max="6" width="24.5703125" bestFit="1" customWidth="1"/>
    <col min="7" max="7" width="19.85546875" customWidth="1"/>
    <col min="8" max="8" width="39.85546875" customWidth="1"/>
    <col min="9" max="9" width="10.85546875" customWidth="1"/>
    <col min="10" max="10" width="16.42578125" customWidth="1"/>
    <col min="11" max="11" width="17.140625" style="3" customWidth="1"/>
    <col min="12" max="12" width="53.5703125" customWidth="1"/>
    <col min="13" max="13" width="0" hidden="1" customWidth="1"/>
    <col min="14" max="16384" width="9.140625" hidden="1"/>
  </cols>
  <sheetData>
    <row r="1" spans="3:12" ht="26.25" x14ac:dyDescent="0.4">
      <c r="C1" s="32" t="s">
        <v>609</v>
      </c>
      <c r="D1" s="32"/>
      <c r="E1" s="32"/>
      <c r="F1" s="32"/>
      <c r="G1" s="32"/>
      <c r="H1" s="32"/>
      <c r="I1" s="32"/>
      <c r="J1" s="32"/>
      <c r="K1" s="32"/>
      <c r="L1" s="32"/>
    </row>
    <row r="2" spans="3:12" ht="41.25" customHeight="1" x14ac:dyDescent="0.25">
      <c r="C2" s="33" t="s">
        <v>421</v>
      </c>
      <c r="D2" s="33"/>
      <c r="E2" s="33"/>
      <c r="F2" s="33"/>
      <c r="G2" s="33"/>
      <c r="H2" s="33"/>
      <c r="I2" s="33"/>
      <c r="J2" s="33"/>
      <c r="K2" s="33"/>
      <c r="L2" s="33"/>
    </row>
    <row r="3" spans="3:12" ht="15" customHeight="1" x14ac:dyDescent="0.25">
      <c r="C3" s="6"/>
      <c r="D3" s="6"/>
      <c r="E3" s="6"/>
      <c r="F3" s="6"/>
      <c r="G3" s="6"/>
      <c r="H3" s="6"/>
      <c r="I3" s="6"/>
      <c r="J3" s="6"/>
      <c r="K3" s="6"/>
      <c r="L3" s="6"/>
    </row>
    <row r="4" spans="3:12" x14ac:dyDescent="0.25">
      <c r="C4" s="9" t="s">
        <v>393</v>
      </c>
      <c r="D4" s="9" t="s">
        <v>394</v>
      </c>
      <c r="E4" s="9" t="s">
        <v>382</v>
      </c>
      <c r="F4" s="9" t="s">
        <v>0</v>
      </c>
      <c r="G4" s="9" t="s">
        <v>1</v>
      </c>
      <c r="H4" s="9" t="s">
        <v>2</v>
      </c>
      <c r="I4" s="9" t="s">
        <v>3</v>
      </c>
      <c r="J4" s="9" t="s">
        <v>4</v>
      </c>
      <c r="K4" s="9" t="s">
        <v>5</v>
      </c>
      <c r="L4" s="9" t="s">
        <v>392</v>
      </c>
    </row>
    <row r="5" spans="3:12" x14ac:dyDescent="0.25">
      <c r="C5" s="10">
        <f>SUBTOTAL(103,$D$5:$D5)+0</f>
        <v>0</v>
      </c>
      <c r="D5" s="22"/>
      <c r="E5" s="10" t="e">
        <f>VLOOKUP(Table4[[#This Row],[Department]],Department[],2,FALSE)</f>
        <v>#N/A</v>
      </c>
      <c r="F5" s="26"/>
      <c r="G5" s="26"/>
      <c r="H5" s="29"/>
      <c r="I5" s="22"/>
      <c r="J5" s="30"/>
      <c r="K5" s="11">
        <f>Table4[[#This Row],[Quantity]]*Table4[[#This Row],[Unit Cost]]</f>
        <v>0</v>
      </c>
      <c r="L5" s="29"/>
    </row>
    <row r="6" spans="3:12" x14ac:dyDescent="0.25">
      <c r="C6" s="10">
        <f>SUBTOTAL(103,$D$5:$D6)+0</f>
        <v>0</v>
      </c>
      <c r="D6" s="22"/>
      <c r="E6" s="10" t="e">
        <f>VLOOKUP(Table4[[#This Row],[Department]],Department[],2,FALSE)</f>
        <v>#N/A</v>
      </c>
      <c r="F6" s="26"/>
      <c r="G6" s="26"/>
      <c r="H6" s="29"/>
      <c r="I6" s="22"/>
      <c r="J6" s="30"/>
      <c r="K6" s="11">
        <f>Table4[[#This Row],[Quantity]]*Table4[[#This Row],[Unit Cost]]</f>
        <v>0</v>
      </c>
      <c r="L6" s="29"/>
    </row>
    <row r="7" spans="3:12" x14ac:dyDescent="0.25">
      <c r="C7" s="10">
        <f>SUBTOTAL(103,$D$5:$D7)+0</f>
        <v>0</v>
      </c>
      <c r="D7" s="22"/>
      <c r="E7" s="10" t="e">
        <f>VLOOKUP(Table4[[#This Row],[Department]],Department[],2,FALSE)</f>
        <v>#N/A</v>
      </c>
      <c r="F7" s="26"/>
      <c r="G7" s="26"/>
      <c r="H7" s="29"/>
      <c r="I7" s="22"/>
      <c r="J7" s="30"/>
      <c r="K7" s="11">
        <f>Table4[[#This Row],[Quantity]]*Table4[[#This Row],[Unit Cost]]</f>
        <v>0</v>
      </c>
      <c r="L7" s="29"/>
    </row>
    <row r="8" spans="3:12" x14ac:dyDescent="0.25">
      <c r="C8" s="10">
        <f>SUBTOTAL(103,$D$5:$D8)+0</f>
        <v>0</v>
      </c>
      <c r="D8" s="22"/>
      <c r="E8" s="10" t="e">
        <f>VLOOKUP(Table4[[#This Row],[Department]],Department[],2,FALSE)</f>
        <v>#N/A</v>
      </c>
      <c r="F8" s="26"/>
      <c r="G8" s="26"/>
      <c r="H8" s="29"/>
      <c r="I8" s="22"/>
      <c r="J8" s="30"/>
      <c r="K8" s="11">
        <f>Table4[[#This Row],[Quantity]]*Table4[[#This Row],[Unit Cost]]</f>
        <v>0</v>
      </c>
      <c r="L8" s="29"/>
    </row>
    <row r="9" spans="3:12" x14ac:dyDescent="0.25">
      <c r="C9" s="10">
        <f>SUBTOTAL(103,$D$5:$D9)+0</f>
        <v>0</v>
      </c>
      <c r="D9" s="22"/>
      <c r="E9" s="10" t="e">
        <f>VLOOKUP(Table4[[#This Row],[Department]],Department[],2,FALSE)</f>
        <v>#N/A</v>
      </c>
      <c r="F9" s="26"/>
      <c r="G9" s="26"/>
      <c r="H9" s="29"/>
      <c r="I9" s="22"/>
      <c r="J9" s="30"/>
      <c r="K9" s="11">
        <f>Table4[[#This Row],[Quantity]]*Table4[[#This Row],[Unit Cost]]</f>
        <v>0</v>
      </c>
      <c r="L9" s="29"/>
    </row>
    <row r="10" spans="3:12" x14ac:dyDescent="0.25">
      <c r="C10" s="10">
        <f>SUBTOTAL(103,$D$5:$D10)+0</f>
        <v>0</v>
      </c>
      <c r="D10" s="22"/>
      <c r="E10" s="10" t="e">
        <f>VLOOKUP(Table4[[#This Row],[Department]],Department[],2,FALSE)</f>
        <v>#N/A</v>
      </c>
      <c r="F10" s="26"/>
      <c r="G10" s="26"/>
      <c r="H10" s="29"/>
      <c r="I10" s="22"/>
      <c r="J10" s="30"/>
      <c r="K10" s="11">
        <f>Table4[[#This Row],[Quantity]]*Table4[[#This Row],[Unit Cost]]</f>
        <v>0</v>
      </c>
      <c r="L10" s="29"/>
    </row>
    <row r="11" spans="3:12" x14ac:dyDescent="0.25">
      <c r="C11" s="10">
        <f>SUBTOTAL(103,$D$5:$D11)+0</f>
        <v>0</v>
      </c>
      <c r="D11" s="22"/>
      <c r="E11" s="10" t="e">
        <f>VLOOKUP(Table4[[#This Row],[Department]],Department[],2,FALSE)</f>
        <v>#N/A</v>
      </c>
      <c r="F11" s="26"/>
      <c r="G11" s="26"/>
      <c r="H11" s="29"/>
      <c r="I11" s="22"/>
      <c r="J11" s="30"/>
      <c r="K11" s="11">
        <f>Table4[[#This Row],[Quantity]]*Table4[[#This Row],[Unit Cost]]</f>
        <v>0</v>
      </c>
      <c r="L11" s="29"/>
    </row>
    <row r="12" spans="3:12" x14ac:dyDescent="0.25">
      <c r="C12" s="10">
        <f>SUBTOTAL(103,$D$5:$D12)+0</f>
        <v>0</v>
      </c>
      <c r="D12" s="22"/>
      <c r="E12" s="10" t="e">
        <f>VLOOKUP(Table4[[#This Row],[Department]],Department[],2,FALSE)</f>
        <v>#N/A</v>
      </c>
      <c r="F12" s="26"/>
      <c r="G12" s="26"/>
      <c r="H12" s="29"/>
      <c r="I12" s="22"/>
      <c r="J12" s="30"/>
      <c r="K12" s="11">
        <f>Table4[[#This Row],[Quantity]]*Table4[[#This Row],[Unit Cost]]</f>
        <v>0</v>
      </c>
      <c r="L12" s="29"/>
    </row>
    <row r="13" spans="3:12" x14ac:dyDescent="0.25">
      <c r="C13" s="10">
        <f>SUBTOTAL(103,$D$5:$D13)+0</f>
        <v>0</v>
      </c>
      <c r="D13" s="22"/>
      <c r="E13" s="10" t="e">
        <f>VLOOKUP(Table4[[#This Row],[Department]],Department[],2,FALSE)</f>
        <v>#N/A</v>
      </c>
      <c r="F13" s="26"/>
      <c r="G13" s="26"/>
      <c r="H13" s="29"/>
      <c r="I13" s="22"/>
      <c r="J13" s="30"/>
      <c r="K13" s="11">
        <f>Table4[[#This Row],[Quantity]]*Table4[[#This Row],[Unit Cost]]</f>
        <v>0</v>
      </c>
      <c r="L13" s="29"/>
    </row>
    <row r="14" spans="3:12" x14ac:dyDescent="0.25">
      <c r="C14" s="10">
        <f>SUBTOTAL(103,$D$5:$D14)+0</f>
        <v>0</v>
      </c>
      <c r="D14" s="22"/>
      <c r="E14" s="10" t="e">
        <f>VLOOKUP(Table4[[#This Row],[Department]],Department[],2,FALSE)</f>
        <v>#N/A</v>
      </c>
      <c r="F14" s="26"/>
      <c r="G14" s="26"/>
      <c r="H14" s="29"/>
      <c r="I14" s="22"/>
      <c r="J14" s="30"/>
      <c r="K14" s="11">
        <f>Table4[[#This Row],[Quantity]]*Table4[[#This Row],[Unit Cost]]</f>
        <v>0</v>
      </c>
      <c r="L14" s="29"/>
    </row>
    <row r="15" spans="3:12" x14ac:dyDescent="0.25">
      <c r="C15" s="10">
        <f>SUBTOTAL(103,$D$5:$D15)+0</f>
        <v>0</v>
      </c>
      <c r="D15" s="22"/>
      <c r="E15" s="10" t="e">
        <f>VLOOKUP(Table4[[#This Row],[Department]],Department[],2,FALSE)</f>
        <v>#N/A</v>
      </c>
      <c r="F15" s="26"/>
      <c r="G15" s="26"/>
      <c r="H15" s="29"/>
      <c r="I15" s="22"/>
      <c r="J15" s="30"/>
      <c r="K15" s="11">
        <f>Table4[[#This Row],[Quantity]]*Table4[[#This Row],[Unit Cost]]</f>
        <v>0</v>
      </c>
      <c r="L15" s="29"/>
    </row>
    <row r="16" spans="3:12" x14ac:dyDescent="0.25">
      <c r="C16" s="10">
        <f>SUBTOTAL(103,$D$5:$D16)+0</f>
        <v>0</v>
      </c>
      <c r="D16" s="22"/>
      <c r="E16" s="10" t="e">
        <f>VLOOKUP(Table4[[#This Row],[Department]],Department[],2,FALSE)</f>
        <v>#N/A</v>
      </c>
      <c r="F16" s="26"/>
      <c r="G16" s="26"/>
      <c r="H16" s="29"/>
      <c r="I16" s="22"/>
      <c r="J16" s="30"/>
      <c r="K16" s="11">
        <f>Table4[[#This Row],[Quantity]]*Table4[[#This Row],[Unit Cost]]</f>
        <v>0</v>
      </c>
      <c r="L16" s="29"/>
    </row>
    <row r="17" spans="3:12" x14ac:dyDescent="0.25">
      <c r="C17" s="10">
        <f>SUBTOTAL(103,$D$5:$D17)+0</f>
        <v>0</v>
      </c>
      <c r="D17" s="22"/>
      <c r="E17" s="10" t="e">
        <f>VLOOKUP(Table4[[#This Row],[Department]],Department[],2,FALSE)</f>
        <v>#N/A</v>
      </c>
      <c r="F17" s="26"/>
      <c r="G17" s="26"/>
      <c r="H17" s="29"/>
      <c r="I17" s="22"/>
      <c r="J17" s="30"/>
      <c r="K17" s="11">
        <f>Table4[[#This Row],[Quantity]]*Table4[[#This Row],[Unit Cost]]</f>
        <v>0</v>
      </c>
      <c r="L17" s="29"/>
    </row>
    <row r="18" spans="3:12" x14ac:dyDescent="0.25">
      <c r="C18" s="10">
        <f>SUBTOTAL(103,$D$5:$D18)+0</f>
        <v>0</v>
      </c>
      <c r="D18" s="22"/>
      <c r="E18" s="10" t="e">
        <f>VLOOKUP(Table4[[#This Row],[Department]],Department[],2,FALSE)</f>
        <v>#N/A</v>
      </c>
      <c r="F18" s="26"/>
      <c r="G18" s="26"/>
      <c r="H18" s="29"/>
      <c r="I18" s="22"/>
      <c r="J18" s="30"/>
      <c r="K18" s="11">
        <f>Table4[[#This Row],[Quantity]]*Table4[[#This Row],[Unit Cost]]</f>
        <v>0</v>
      </c>
      <c r="L18" s="29"/>
    </row>
    <row r="19" spans="3:12" x14ac:dyDescent="0.25">
      <c r="C19" s="10">
        <f>SUBTOTAL(103,$D$5:$D19)+0</f>
        <v>0</v>
      </c>
      <c r="D19" s="22"/>
      <c r="E19" s="10" t="e">
        <f>VLOOKUP(Table4[[#This Row],[Department]],Department[],2,FALSE)</f>
        <v>#N/A</v>
      </c>
      <c r="F19" s="26"/>
      <c r="G19" s="26"/>
      <c r="H19" s="29"/>
      <c r="I19" s="22"/>
      <c r="J19" s="30"/>
      <c r="K19" s="11">
        <f>Table4[[#This Row],[Quantity]]*Table4[[#This Row],[Unit Cost]]</f>
        <v>0</v>
      </c>
      <c r="L19" s="29"/>
    </row>
    <row r="20" spans="3:12" x14ac:dyDescent="0.25">
      <c r="C20" s="10">
        <f>SUBTOTAL(103,$D$5:$D20)+0</f>
        <v>0</v>
      </c>
      <c r="D20" s="22"/>
      <c r="E20" s="10" t="e">
        <f>VLOOKUP(Table4[[#This Row],[Department]],Department[],2,FALSE)</f>
        <v>#N/A</v>
      </c>
      <c r="F20" s="26"/>
      <c r="G20" s="26"/>
      <c r="H20" s="29"/>
      <c r="I20" s="22"/>
      <c r="J20" s="30"/>
      <c r="K20" s="11">
        <f>Table4[[#This Row],[Quantity]]*Table4[[#This Row],[Unit Cost]]</f>
        <v>0</v>
      </c>
      <c r="L20" s="29"/>
    </row>
    <row r="21" spans="3:12" x14ac:dyDescent="0.25">
      <c r="C21" s="10">
        <f>SUBTOTAL(103,$D$5:$D21)+0</f>
        <v>0</v>
      </c>
      <c r="D21" s="22"/>
      <c r="E21" s="10" t="e">
        <f>VLOOKUP(Table4[[#This Row],[Department]],Department[],2,FALSE)</f>
        <v>#N/A</v>
      </c>
      <c r="F21" s="26"/>
      <c r="G21" s="26"/>
      <c r="H21" s="29"/>
      <c r="I21" s="22"/>
      <c r="J21" s="30"/>
      <c r="K21" s="11">
        <f>Table4[[#This Row],[Quantity]]*Table4[[#This Row],[Unit Cost]]</f>
        <v>0</v>
      </c>
      <c r="L21" s="29"/>
    </row>
    <row r="22" spans="3:12" x14ac:dyDescent="0.25">
      <c r="C22" s="10">
        <f>SUBTOTAL(103,$D$5:$D22)+0</f>
        <v>0</v>
      </c>
      <c r="D22" s="22"/>
      <c r="E22" s="10" t="e">
        <f>VLOOKUP(Table4[[#This Row],[Department]],Department[],2,FALSE)</f>
        <v>#N/A</v>
      </c>
      <c r="F22" s="26"/>
      <c r="G22" s="26"/>
      <c r="H22" s="29"/>
      <c r="I22" s="22"/>
      <c r="J22" s="30"/>
      <c r="K22" s="11">
        <f>Table4[[#This Row],[Quantity]]*Table4[[#This Row],[Unit Cost]]</f>
        <v>0</v>
      </c>
      <c r="L22" s="29"/>
    </row>
    <row r="23" spans="3:12" x14ac:dyDescent="0.25">
      <c r="C23" s="10">
        <f>SUBTOTAL(103,$D$5:$D23)+0</f>
        <v>0</v>
      </c>
      <c r="D23" s="22"/>
      <c r="E23" s="10" t="e">
        <f>VLOOKUP(Table4[[#This Row],[Department]],Department[],2,FALSE)</f>
        <v>#N/A</v>
      </c>
      <c r="F23" s="26"/>
      <c r="G23" s="26"/>
      <c r="H23" s="29"/>
      <c r="I23" s="22"/>
      <c r="J23" s="30"/>
      <c r="K23" s="11">
        <f>Table4[[#This Row],[Quantity]]*Table4[[#This Row],[Unit Cost]]</f>
        <v>0</v>
      </c>
      <c r="L23" s="29"/>
    </row>
    <row r="24" spans="3:12" x14ac:dyDescent="0.25">
      <c r="C24" s="10">
        <f>SUBTOTAL(103,$D$5:$D24)+0</f>
        <v>0</v>
      </c>
      <c r="D24" s="22"/>
      <c r="E24" s="10" t="e">
        <f>VLOOKUP(Table4[[#This Row],[Department]],Department[],2,FALSE)</f>
        <v>#N/A</v>
      </c>
      <c r="F24" s="26"/>
      <c r="G24" s="26"/>
      <c r="H24" s="29"/>
      <c r="I24" s="22"/>
      <c r="J24" s="30"/>
      <c r="K24" s="11">
        <f>Table4[[#This Row],[Quantity]]*Table4[[#This Row],[Unit Cost]]</f>
        <v>0</v>
      </c>
      <c r="L24" s="29"/>
    </row>
    <row r="25" spans="3:12" x14ac:dyDescent="0.25">
      <c r="C25" s="10">
        <f>SUBTOTAL(103,$D$5:$D25)+0</f>
        <v>0</v>
      </c>
      <c r="D25" s="22"/>
      <c r="E25" s="10" t="e">
        <f>VLOOKUP(Table4[[#This Row],[Department]],Department[],2,FALSE)</f>
        <v>#N/A</v>
      </c>
      <c r="F25" s="26"/>
      <c r="G25" s="26"/>
      <c r="H25" s="29"/>
      <c r="I25" s="22"/>
      <c r="J25" s="30"/>
      <c r="K25" s="11">
        <f>Table4[[#This Row],[Quantity]]*Table4[[#This Row],[Unit Cost]]</f>
        <v>0</v>
      </c>
      <c r="L25" s="29"/>
    </row>
    <row r="26" spans="3:12" x14ac:dyDescent="0.25">
      <c r="C26" s="10">
        <f>SUBTOTAL(103,$D$5:$D26)+0</f>
        <v>0</v>
      </c>
      <c r="D26" s="22"/>
      <c r="E26" s="10" t="e">
        <f>VLOOKUP(Table4[[#This Row],[Department]],Department[],2,FALSE)</f>
        <v>#N/A</v>
      </c>
      <c r="F26" s="26"/>
      <c r="G26" s="26"/>
      <c r="H26" s="29"/>
      <c r="I26" s="22"/>
      <c r="J26" s="30"/>
      <c r="K26" s="11">
        <f>Table4[[#This Row],[Quantity]]*Table4[[#This Row],[Unit Cost]]</f>
        <v>0</v>
      </c>
      <c r="L26" s="29"/>
    </row>
    <row r="27" spans="3:12" x14ac:dyDescent="0.25">
      <c r="C27" s="10">
        <f>SUBTOTAL(103,$D$5:$D27)+0</f>
        <v>0</v>
      </c>
      <c r="D27" s="22"/>
      <c r="E27" s="10" t="e">
        <f>VLOOKUP(Table4[[#This Row],[Department]],Department[],2,FALSE)</f>
        <v>#N/A</v>
      </c>
      <c r="F27" s="26"/>
      <c r="G27" s="26"/>
      <c r="H27" s="29"/>
      <c r="I27" s="22"/>
      <c r="J27" s="30"/>
      <c r="K27" s="11">
        <f>Table4[[#This Row],[Quantity]]*Table4[[#This Row],[Unit Cost]]</f>
        <v>0</v>
      </c>
      <c r="L27" s="29"/>
    </row>
    <row r="28" spans="3:12" x14ac:dyDescent="0.25">
      <c r="C28" s="10">
        <f>SUBTOTAL(103,$D$5:$D28)+0</f>
        <v>0</v>
      </c>
      <c r="D28" s="22"/>
      <c r="E28" s="10" t="e">
        <f>VLOOKUP(Table4[[#This Row],[Department]],Department[],2,FALSE)</f>
        <v>#N/A</v>
      </c>
      <c r="F28" s="26"/>
      <c r="G28" s="26"/>
      <c r="H28" s="29"/>
      <c r="I28" s="22"/>
      <c r="J28" s="30"/>
      <c r="K28" s="11">
        <f>Table4[[#This Row],[Quantity]]*Table4[[#This Row],[Unit Cost]]</f>
        <v>0</v>
      </c>
      <c r="L28" s="29"/>
    </row>
    <row r="29" spans="3:12" x14ac:dyDescent="0.25">
      <c r="C29" s="10">
        <f>SUBTOTAL(103,$D$5:$D29)+0</f>
        <v>0</v>
      </c>
      <c r="D29" s="22"/>
      <c r="E29" s="10" t="e">
        <f>VLOOKUP(Table4[[#This Row],[Department]],Department[],2,FALSE)</f>
        <v>#N/A</v>
      </c>
      <c r="F29" s="26"/>
      <c r="G29" s="26"/>
      <c r="H29" s="29"/>
      <c r="I29" s="22"/>
      <c r="J29" s="30"/>
      <c r="K29" s="11">
        <f>Table4[[#This Row],[Quantity]]*Table4[[#This Row],[Unit Cost]]</f>
        <v>0</v>
      </c>
      <c r="L29" s="29"/>
    </row>
    <row r="30" spans="3:12" x14ac:dyDescent="0.25">
      <c r="C30" s="10">
        <f>SUBTOTAL(103,$D$5:$D30)+0</f>
        <v>0</v>
      </c>
      <c r="D30" s="22"/>
      <c r="E30" s="10" t="e">
        <f>VLOOKUP(Table4[[#This Row],[Department]],Department[],2,FALSE)</f>
        <v>#N/A</v>
      </c>
      <c r="F30" s="26"/>
      <c r="G30" s="26"/>
      <c r="H30" s="29"/>
      <c r="I30" s="22"/>
      <c r="J30" s="30"/>
      <c r="K30" s="11">
        <f>Table4[[#This Row],[Quantity]]*Table4[[#This Row],[Unit Cost]]</f>
        <v>0</v>
      </c>
      <c r="L30" s="29"/>
    </row>
    <row r="31" spans="3:12" x14ac:dyDescent="0.25">
      <c r="C31" s="10">
        <f>SUBTOTAL(103,$D$5:$D31)+0</f>
        <v>0</v>
      </c>
      <c r="D31" s="22"/>
      <c r="E31" s="10" t="e">
        <f>VLOOKUP(Table4[[#This Row],[Department]],Department[],2,FALSE)</f>
        <v>#N/A</v>
      </c>
      <c r="F31" s="26"/>
      <c r="G31" s="26"/>
      <c r="H31" s="29"/>
      <c r="I31" s="22"/>
      <c r="J31" s="30"/>
      <c r="K31" s="11">
        <f>Table4[[#This Row],[Quantity]]*Table4[[#This Row],[Unit Cost]]</f>
        <v>0</v>
      </c>
      <c r="L31" s="29"/>
    </row>
    <row r="32" spans="3:12" x14ac:dyDescent="0.25">
      <c r="C32" s="10">
        <f>SUBTOTAL(103,$D$5:$D32)+0</f>
        <v>0</v>
      </c>
      <c r="D32" s="22"/>
      <c r="E32" s="10" t="e">
        <f>VLOOKUP(Table4[[#This Row],[Department]],Department[],2,FALSE)</f>
        <v>#N/A</v>
      </c>
      <c r="F32" s="26"/>
      <c r="G32" s="26"/>
      <c r="H32" s="29"/>
      <c r="I32" s="22"/>
      <c r="J32" s="30"/>
      <c r="K32" s="11">
        <f>Table4[[#This Row],[Quantity]]*Table4[[#This Row],[Unit Cost]]</f>
        <v>0</v>
      </c>
      <c r="L32" s="29"/>
    </row>
    <row r="33" spans="3:12" x14ac:dyDescent="0.25">
      <c r="C33" s="10">
        <f>SUBTOTAL(103,$D$5:$D33)+0</f>
        <v>0</v>
      </c>
      <c r="D33" s="22"/>
      <c r="E33" s="10" t="e">
        <f>VLOOKUP(Table4[[#This Row],[Department]],Department[],2,FALSE)</f>
        <v>#N/A</v>
      </c>
      <c r="F33" s="26"/>
      <c r="G33" s="26"/>
      <c r="H33" s="29"/>
      <c r="I33" s="22"/>
      <c r="J33" s="30"/>
      <c r="K33" s="11">
        <f>Table4[[#This Row],[Quantity]]*Table4[[#This Row],[Unit Cost]]</f>
        <v>0</v>
      </c>
      <c r="L33" s="29"/>
    </row>
    <row r="34" spans="3:12" x14ac:dyDescent="0.25">
      <c r="C34" s="10">
        <f>SUBTOTAL(103,$D$5:$D34)+0</f>
        <v>0</v>
      </c>
      <c r="D34" s="22"/>
      <c r="E34" s="10" t="e">
        <f>VLOOKUP(Table4[[#This Row],[Department]],Department[],2,FALSE)</f>
        <v>#N/A</v>
      </c>
      <c r="F34" s="26"/>
      <c r="G34" s="26"/>
      <c r="H34" s="29"/>
      <c r="I34" s="22"/>
      <c r="J34" s="30"/>
      <c r="K34" s="11">
        <f>Table4[[#This Row],[Quantity]]*Table4[[#This Row],[Unit Cost]]</f>
        <v>0</v>
      </c>
      <c r="L34" s="29"/>
    </row>
    <row r="35" spans="3:12" x14ac:dyDescent="0.25">
      <c r="C35" s="10">
        <f>SUBTOTAL(103,$D$5:$D35)+0</f>
        <v>0</v>
      </c>
      <c r="D35" s="22"/>
      <c r="E35" s="10" t="e">
        <f>VLOOKUP(Table4[[#This Row],[Department]],Department[],2,FALSE)</f>
        <v>#N/A</v>
      </c>
      <c r="F35" s="26"/>
      <c r="G35" s="26"/>
      <c r="H35" s="29"/>
      <c r="I35" s="22"/>
      <c r="J35" s="30"/>
      <c r="K35" s="11">
        <f>Table4[[#This Row],[Quantity]]*Table4[[#This Row],[Unit Cost]]</f>
        <v>0</v>
      </c>
      <c r="L35" s="29"/>
    </row>
    <row r="36" spans="3:12" x14ac:dyDescent="0.25">
      <c r="C36" s="10">
        <f>SUBTOTAL(103,$D$5:$D36)+0</f>
        <v>0</v>
      </c>
      <c r="D36" s="22"/>
      <c r="E36" s="10" t="e">
        <f>VLOOKUP(Table4[[#This Row],[Department]],Department[],2,FALSE)</f>
        <v>#N/A</v>
      </c>
      <c r="F36" s="26"/>
      <c r="G36" s="26"/>
      <c r="H36" s="29"/>
      <c r="I36" s="22"/>
      <c r="J36" s="30"/>
      <c r="K36" s="11">
        <f>Table4[[#This Row],[Quantity]]*Table4[[#This Row],[Unit Cost]]</f>
        <v>0</v>
      </c>
      <c r="L36" s="29"/>
    </row>
    <row r="37" spans="3:12" x14ac:dyDescent="0.25">
      <c r="C37" s="10">
        <f>SUBTOTAL(103,$D$5:$D37)+0</f>
        <v>0</v>
      </c>
      <c r="D37" s="22"/>
      <c r="E37" s="10" t="e">
        <f>VLOOKUP(Table4[[#This Row],[Department]],Department[],2,FALSE)</f>
        <v>#N/A</v>
      </c>
      <c r="F37" s="26"/>
      <c r="G37" s="26"/>
      <c r="H37" s="29"/>
      <c r="I37" s="22"/>
      <c r="J37" s="30"/>
      <c r="K37" s="11">
        <f>Table4[[#This Row],[Quantity]]*Table4[[#This Row],[Unit Cost]]</f>
        <v>0</v>
      </c>
      <c r="L37" s="29"/>
    </row>
    <row r="38" spans="3:12" x14ac:dyDescent="0.25">
      <c r="C38" s="10">
        <f>SUBTOTAL(103,$D$5:$D38)+0</f>
        <v>0</v>
      </c>
      <c r="D38" s="22"/>
      <c r="E38" s="10" t="e">
        <f>VLOOKUP(Table4[[#This Row],[Department]],Department[],2,FALSE)</f>
        <v>#N/A</v>
      </c>
      <c r="F38" s="26"/>
      <c r="G38" s="26"/>
      <c r="H38" s="29"/>
      <c r="I38" s="22"/>
      <c r="J38" s="30"/>
      <c r="K38" s="11">
        <f>Table4[[#This Row],[Quantity]]*Table4[[#This Row],[Unit Cost]]</f>
        <v>0</v>
      </c>
      <c r="L38" s="29"/>
    </row>
    <row r="39" spans="3:12" x14ac:dyDescent="0.25">
      <c r="C39" s="10">
        <f>SUBTOTAL(103,$D$5:$D39)+0</f>
        <v>0</v>
      </c>
      <c r="D39" s="22"/>
      <c r="E39" s="10" t="e">
        <f>VLOOKUP(Table4[[#This Row],[Department]],Department[],2,FALSE)</f>
        <v>#N/A</v>
      </c>
      <c r="F39" s="26"/>
      <c r="G39" s="26"/>
      <c r="H39" s="29"/>
      <c r="I39" s="22"/>
      <c r="J39" s="30"/>
      <c r="K39" s="11">
        <f>Table4[[#This Row],[Quantity]]*Table4[[#This Row],[Unit Cost]]</f>
        <v>0</v>
      </c>
      <c r="L39" s="29"/>
    </row>
    <row r="40" spans="3:12" x14ac:dyDescent="0.25">
      <c r="C40" s="10">
        <f>SUBTOTAL(103,$D$5:$D40)+0</f>
        <v>0</v>
      </c>
      <c r="D40" s="22"/>
      <c r="E40" s="10" t="e">
        <f>VLOOKUP(Table4[[#This Row],[Department]],Department[],2,FALSE)</f>
        <v>#N/A</v>
      </c>
      <c r="F40" s="26"/>
      <c r="G40" s="26"/>
      <c r="H40" s="29"/>
      <c r="I40" s="22"/>
      <c r="J40" s="30"/>
      <c r="K40" s="11">
        <f>Table4[[#This Row],[Quantity]]*Table4[[#This Row],[Unit Cost]]</f>
        <v>0</v>
      </c>
      <c r="L40" s="29"/>
    </row>
    <row r="41" spans="3:12" x14ac:dyDescent="0.25">
      <c r="C41" s="10">
        <f>SUBTOTAL(103,$D$5:$D41)+0</f>
        <v>0</v>
      </c>
      <c r="D41" s="22"/>
      <c r="E41" s="10" t="e">
        <f>VLOOKUP(Table4[[#This Row],[Department]],Department[],2,FALSE)</f>
        <v>#N/A</v>
      </c>
      <c r="F41" s="26"/>
      <c r="G41" s="26"/>
      <c r="H41" s="29"/>
      <c r="I41" s="22"/>
      <c r="J41" s="30"/>
      <c r="K41" s="11">
        <f>Table4[[#This Row],[Quantity]]*Table4[[#This Row],[Unit Cost]]</f>
        <v>0</v>
      </c>
      <c r="L41" s="29"/>
    </row>
    <row r="42" spans="3:12" x14ac:dyDescent="0.25">
      <c r="C42" s="10">
        <f>SUBTOTAL(103,$D$5:$D42)+0</f>
        <v>0</v>
      </c>
      <c r="D42" s="22"/>
      <c r="E42" s="10" t="e">
        <f>VLOOKUP(Table4[[#This Row],[Department]],Department[],2,FALSE)</f>
        <v>#N/A</v>
      </c>
      <c r="F42" s="26"/>
      <c r="G42" s="26"/>
      <c r="H42" s="29"/>
      <c r="I42" s="22"/>
      <c r="J42" s="30"/>
      <c r="K42" s="11">
        <f>Table4[[#This Row],[Quantity]]*Table4[[#This Row],[Unit Cost]]</f>
        <v>0</v>
      </c>
      <c r="L42" s="29"/>
    </row>
    <row r="43" spans="3:12" x14ac:dyDescent="0.25">
      <c r="C43" s="10">
        <f>SUBTOTAL(103,$D$5:$D43)+0</f>
        <v>0</v>
      </c>
      <c r="D43" s="22"/>
      <c r="E43" s="10" t="e">
        <f>VLOOKUP(Table4[[#This Row],[Department]],Department[],2,FALSE)</f>
        <v>#N/A</v>
      </c>
      <c r="F43" s="26"/>
      <c r="G43" s="26"/>
      <c r="H43" s="29"/>
      <c r="I43" s="22"/>
      <c r="J43" s="30"/>
      <c r="K43" s="11">
        <f>Table4[[#This Row],[Quantity]]*Table4[[#This Row],[Unit Cost]]</f>
        <v>0</v>
      </c>
      <c r="L43" s="29"/>
    </row>
    <row r="44" spans="3:12" x14ac:dyDescent="0.25">
      <c r="C44" s="10">
        <f>SUBTOTAL(103,$D$5:$D44)+0</f>
        <v>0</v>
      </c>
      <c r="D44" s="22"/>
      <c r="E44" s="10" t="e">
        <f>VLOOKUP(Table4[[#This Row],[Department]],Department[],2,FALSE)</f>
        <v>#N/A</v>
      </c>
      <c r="F44" s="26"/>
      <c r="G44" s="26"/>
      <c r="H44" s="29"/>
      <c r="I44" s="22"/>
      <c r="J44" s="30"/>
      <c r="K44" s="11">
        <f>Table4[[#This Row],[Quantity]]*Table4[[#This Row],[Unit Cost]]</f>
        <v>0</v>
      </c>
      <c r="L44" s="29"/>
    </row>
    <row r="45" spans="3:12" x14ac:dyDescent="0.25">
      <c r="C45" s="10">
        <f>SUBTOTAL(103,$D$5:$D45)+0</f>
        <v>0</v>
      </c>
      <c r="D45" s="22"/>
      <c r="E45" s="10" t="e">
        <f>VLOOKUP(Table4[[#This Row],[Department]],Department[],2,FALSE)</f>
        <v>#N/A</v>
      </c>
      <c r="F45" s="26"/>
      <c r="G45" s="26"/>
      <c r="H45" s="29"/>
      <c r="I45" s="22"/>
      <c r="J45" s="30"/>
      <c r="K45" s="11">
        <f>Table4[[#This Row],[Quantity]]*Table4[[#This Row],[Unit Cost]]</f>
        <v>0</v>
      </c>
      <c r="L45" s="29"/>
    </row>
    <row r="46" spans="3:12" x14ac:dyDescent="0.25">
      <c r="C46" s="10">
        <f>SUBTOTAL(103,$D$5:$D46)+0</f>
        <v>0</v>
      </c>
      <c r="D46" s="22"/>
      <c r="E46" s="10" t="e">
        <f>VLOOKUP(Table4[[#This Row],[Department]],Department[],2,FALSE)</f>
        <v>#N/A</v>
      </c>
      <c r="F46" s="26"/>
      <c r="G46" s="26"/>
      <c r="H46" s="29"/>
      <c r="I46" s="22"/>
      <c r="J46" s="30"/>
      <c r="K46" s="11">
        <f>Table4[[#This Row],[Quantity]]*Table4[[#This Row],[Unit Cost]]</f>
        <v>0</v>
      </c>
      <c r="L46" s="29"/>
    </row>
    <row r="47" spans="3:12" x14ac:dyDescent="0.25">
      <c r="C47" s="10">
        <f>SUBTOTAL(103,$D$5:$D47)+0</f>
        <v>0</v>
      </c>
      <c r="D47" s="22"/>
      <c r="E47" s="10" t="e">
        <f>VLOOKUP(Table4[[#This Row],[Department]],Department[],2,FALSE)</f>
        <v>#N/A</v>
      </c>
      <c r="F47" s="26"/>
      <c r="G47" s="26"/>
      <c r="H47" s="29"/>
      <c r="I47" s="22"/>
      <c r="J47" s="30"/>
      <c r="K47" s="11">
        <f>Table4[[#This Row],[Quantity]]*Table4[[#This Row],[Unit Cost]]</f>
        <v>0</v>
      </c>
      <c r="L47" s="29"/>
    </row>
    <row r="48" spans="3:12" x14ac:dyDescent="0.25">
      <c r="C48" s="10">
        <f>SUBTOTAL(103,$D$5:$D48)+0</f>
        <v>0</v>
      </c>
      <c r="D48" s="22"/>
      <c r="E48" s="10" t="e">
        <f>VLOOKUP(Table4[[#This Row],[Department]],Department[],2,FALSE)</f>
        <v>#N/A</v>
      </c>
      <c r="F48" s="26"/>
      <c r="G48" s="26"/>
      <c r="H48" s="29"/>
      <c r="I48" s="22"/>
      <c r="J48" s="30"/>
      <c r="K48" s="11">
        <f>Table4[[#This Row],[Quantity]]*Table4[[#This Row],[Unit Cost]]</f>
        <v>0</v>
      </c>
      <c r="L48" s="29"/>
    </row>
    <row r="49" spans="3:12" x14ac:dyDescent="0.25">
      <c r="C49" s="10">
        <f>SUBTOTAL(103,$D$5:$D49)+0</f>
        <v>0</v>
      </c>
      <c r="D49" s="22"/>
      <c r="E49" s="10" t="e">
        <f>VLOOKUP(Table4[[#This Row],[Department]],Department[],2,FALSE)</f>
        <v>#N/A</v>
      </c>
      <c r="F49" s="26"/>
      <c r="G49" s="26"/>
      <c r="H49" s="29"/>
      <c r="I49" s="22"/>
      <c r="J49" s="30"/>
      <c r="K49" s="11">
        <f>Table4[[#This Row],[Quantity]]*Table4[[#This Row],[Unit Cost]]</f>
        <v>0</v>
      </c>
      <c r="L49" s="29"/>
    </row>
    <row r="50" spans="3:12" x14ac:dyDescent="0.25">
      <c r="C50" s="10">
        <f>SUBTOTAL(103,$D$5:$D50)+0</f>
        <v>0</v>
      </c>
      <c r="D50" s="22"/>
      <c r="E50" s="10" t="e">
        <f>VLOOKUP(Table4[[#This Row],[Department]],Department[],2,FALSE)</f>
        <v>#N/A</v>
      </c>
      <c r="F50" s="26"/>
      <c r="G50" s="26"/>
      <c r="H50" s="29"/>
      <c r="I50" s="22"/>
      <c r="J50" s="30"/>
      <c r="K50" s="11">
        <f>Table4[[#This Row],[Quantity]]*Table4[[#This Row],[Unit Cost]]</f>
        <v>0</v>
      </c>
      <c r="L50" s="29"/>
    </row>
    <row r="51" spans="3:12" x14ac:dyDescent="0.25">
      <c r="C51" s="10">
        <f>SUBTOTAL(103,$D$5:$D51)+0</f>
        <v>0</v>
      </c>
      <c r="D51" s="22"/>
      <c r="E51" s="10" t="e">
        <f>VLOOKUP(Table4[[#This Row],[Department]],Department[],2,FALSE)</f>
        <v>#N/A</v>
      </c>
      <c r="F51" s="26"/>
      <c r="G51" s="26"/>
      <c r="H51" s="29"/>
      <c r="I51" s="22"/>
      <c r="J51" s="30"/>
      <c r="K51" s="11">
        <f>Table4[[#This Row],[Quantity]]*Table4[[#This Row],[Unit Cost]]</f>
        <v>0</v>
      </c>
      <c r="L51" s="29"/>
    </row>
    <row r="52" spans="3:12" x14ac:dyDescent="0.25">
      <c r="C52" s="10">
        <f>SUBTOTAL(103,$D$5:$D52)+0</f>
        <v>0</v>
      </c>
      <c r="D52" s="22"/>
      <c r="E52" s="10" t="e">
        <f>VLOOKUP(Table4[[#This Row],[Department]],Department[],2,FALSE)</f>
        <v>#N/A</v>
      </c>
      <c r="F52" s="26"/>
      <c r="G52" s="26"/>
      <c r="H52" s="29"/>
      <c r="I52" s="22"/>
      <c r="J52" s="30"/>
      <c r="K52" s="11">
        <f>Table4[[#This Row],[Quantity]]*Table4[[#This Row],[Unit Cost]]</f>
        <v>0</v>
      </c>
      <c r="L52" s="29"/>
    </row>
    <row r="53" spans="3:12" x14ac:dyDescent="0.25">
      <c r="C53" s="10">
        <f>SUBTOTAL(103,$D$5:$D53)+0</f>
        <v>0</v>
      </c>
      <c r="D53" s="22"/>
      <c r="E53" s="10" t="e">
        <f>VLOOKUP(Table4[[#This Row],[Department]],Department[],2,FALSE)</f>
        <v>#N/A</v>
      </c>
      <c r="F53" s="26"/>
      <c r="G53" s="26"/>
      <c r="H53" s="29"/>
      <c r="I53" s="22"/>
      <c r="J53" s="30"/>
      <c r="K53" s="11">
        <f>Table4[[#This Row],[Quantity]]*Table4[[#This Row],[Unit Cost]]</f>
        <v>0</v>
      </c>
      <c r="L53" s="29"/>
    </row>
    <row r="54" spans="3:12" x14ac:dyDescent="0.25">
      <c r="C54" s="10">
        <f>SUBTOTAL(103,$D$5:$D54)+0</f>
        <v>0</v>
      </c>
      <c r="D54" s="22"/>
      <c r="E54" s="10" t="e">
        <f>VLOOKUP(Table4[[#This Row],[Department]],Department[],2,FALSE)</f>
        <v>#N/A</v>
      </c>
      <c r="F54" s="26"/>
      <c r="G54" s="26"/>
      <c r="H54" s="29"/>
      <c r="I54" s="22"/>
      <c r="J54" s="30"/>
      <c r="K54" s="11">
        <f>Table4[[#This Row],[Quantity]]*Table4[[#This Row],[Unit Cost]]</f>
        <v>0</v>
      </c>
      <c r="L54" s="29"/>
    </row>
    <row r="55" spans="3:12" x14ac:dyDescent="0.25">
      <c r="C55" s="10">
        <f>SUBTOTAL(103,$D$5:$D55)+0</f>
        <v>0</v>
      </c>
      <c r="D55" s="22"/>
      <c r="E55" s="10" t="e">
        <f>VLOOKUP(Table4[[#This Row],[Department]],Department[],2,FALSE)</f>
        <v>#N/A</v>
      </c>
      <c r="F55" s="26"/>
      <c r="G55" s="26"/>
      <c r="H55" s="29"/>
      <c r="I55" s="22"/>
      <c r="J55" s="30"/>
      <c r="K55" s="11">
        <f>Table4[[#This Row],[Quantity]]*Table4[[#This Row],[Unit Cost]]</f>
        <v>0</v>
      </c>
      <c r="L55" s="29"/>
    </row>
    <row r="56" spans="3:12" x14ac:dyDescent="0.25">
      <c r="C56" s="10">
        <f>SUBTOTAL(103,$D$5:$D56)+0</f>
        <v>0</v>
      </c>
      <c r="D56" s="22"/>
      <c r="E56" s="10" t="e">
        <f>VLOOKUP(Table4[[#This Row],[Department]],Department[],2,FALSE)</f>
        <v>#N/A</v>
      </c>
      <c r="F56" s="26"/>
      <c r="G56" s="26"/>
      <c r="H56" s="29"/>
      <c r="I56" s="22"/>
      <c r="J56" s="30"/>
      <c r="K56" s="11">
        <f>Table4[[#This Row],[Quantity]]*Table4[[#This Row],[Unit Cost]]</f>
        <v>0</v>
      </c>
      <c r="L56" s="29"/>
    </row>
    <row r="57" spans="3:12" x14ac:dyDescent="0.25">
      <c r="C57" s="10">
        <f>SUBTOTAL(103,$D$5:$D57)+0</f>
        <v>0</v>
      </c>
      <c r="D57" s="22"/>
      <c r="E57" s="10" t="e">
        <f>VLOOKUP(Table4[[#This Row],[Department]],Department[],2,FALSE)</f>
        <v>#N/A</v>
      </c>
      <c r="F57" s="26"/>
      <c r="G57" s="26"/>
      <c r="H57" s="29"/>
      <c r="I57" s="22"/>
      <c r="J57" s="30"/>
      <c r="K57" s="11">
        <f>Table4[[#This Row],[Quantity]]*Table4[[#This Row],[Unit Cost]]</f>
        <v>0</v>
      </c>
      <c r="L57" s="29"/>
    </row>
    <row r="58" spans="3:12" x14ac:dyDescent="0.25">
      <c r="C58" s="10">
        <f>SUBTOTAL(103,$D$5:$D58)+0</f>
        <v>0</v>
      </c>
      <c r="D58" s="22"/>
      <c r="E58" s="10" t="e">
        <f>VLOOKUP(Table4[[#This Row],[Department]],Department[],2,FALSE)</f>
        <v>#N/A</v>
      </c>
      <c r="F58" s="26"/>
      <c r="G58" s="26"/>
      <c r="H58" s="29"/>
      <c r="I58" s="22"/>
      <c r="J58" s="30"/>
      <c r="K58" s="11">
        <f>Table4[[#This Row],[Quantity]]*Table4[[#This Row],[Unit Cost]]</f>
        <v>0</v>
      </c>
      <c r="L58" s="29"/>
    </row>
    <row r="59" spans="3:12" x14ac:dyDescent="0.25">
      <c r="C59" s="10">
        <f>SUBTOTAL(103,$D$5:$D59)+0</f>
        <v>0</v>
      </c>
      <c r="D59" s="22"/>
      <c r="E59" s="10" t="e">
        <f>VLOOKUP(Table4[[#This Row],[Department]],Department[],2,FALSE)</f>
        <v>#N/A</v>
      </c>
      <c r="F59" s="26"/>
      <c r="G59" s="26"/>
      <c r="H59" s="29"/>
      <c r="I59" s="22"/>
      <c r="J59" s="30"/>
      <c r="K59" s="11">
        <f>Table4[[#This Row],[Quantity]]*Table4[[#This Row],[Unit Cost]]</f>
        <v>0</v>
      </c>
      <c r="L59" s="29"/>
    </row>
    <row r="60" spans="3:12" x14ac:dyDescent="0.25">
      <c r="C60" s="10">
        <f>SUBTOTAL(103,$D$5:$D60)+0</f>
        <v>0</v>
      </c>
      <c r="D60" s="22"/>
      <c r="E60" s="10" t="e">
        <f>VLOOKUP(Table4[[#This Row],[Department]],Department[],2,FALSE)</f>
        <v>#N/A</v>
      </c>
      <c r="F60" s="26"/>
      <c r="G60" s="26"/>
      <c r="H60" s="29"/>
      <c r="I60" s="22"/>
      <c r="J60" s="30"/>
      <c r="K60" s="11">
        <f>Table4[[#This Row],[Quantity]]*Table4[[#This Row],[Unit Cost]]</f>
        <v>0</v>
      </c>
      <c r="L60" s="29"/>
    </row>
    <row r="61" spans="3:12" x14ac:dyDescent="0.25">
      <c r="C61" s="10">
        <f>SUBTOTAL(103,$D$5:$D61)+0</f>
        <v>0</v>
      </c>
      <c r="D61" s="22"/>
      <c r="E61" s="10" t="e">
        <f>VLOOKUP(Table4[[#This Row],[Department]],Department[],2,FALSE)</f>
        <v>#N/A</v>
      </c>
      <c r="F61" s="26"/>
      <c r="G61" s="26"/>
      <c r="H61" s="29"/>
      <c r="I61" s="22"/>
      <c r="J61" s="30"/>
      <c r="K61" s="11">
        <f>Table4[[#This Row],[Quantity]]*Table4[[#This Row],[Unit Cost]]</f>
        <v>0</v>
      </c>
      <c r="L61" s="29"/>
    </row>
    <row r="62" spans="3:12" x14ac:dyDescent="0.25">
      <c r="C62" s="10">
        <f>SUBTOTAL(103,$D$5:$D62)+0</f>
        <v>0</v>
      </c>
      <c r="D62" s="26"/>
      <c r="E62" s="10" t="e">
        <f>VLOOKUP(Table4[[#This Row],[Department]],Department[],2,FALSE)</f>
        <v>#N/A</v>
      </c>
      <c r="F62" s="26"/>
      <c r="G62" s="26"/>
      <c r="H62" s="29"/>
      <c r="I62" s="22"/>
      <c r="J62" s="30"/>
      <c r="K62" s="11">
        <f>Table4[[#This Row],[Quantity]]*Table4[[#This Row],[Unit Cost]]</f>
        <v>0</v>
      </c>
      <c r="L62" s="29"/>
    </row>
    <row r="63" spans="3:12" x14ac:dyDescent="0.25">
      <c r="C63" s="10">
        <f>SUBTOTAL(103,$D$5:$D63)+0</f>
        <v>0</v>
      </c>
      <c r="D63" s="26"/>
      <c r="E63" s="10" t="e">
        <f>VLOOKUP(Table4[[#This Row],[Department]],Department[],2,FALSE)</f>
        <v>#N/A</v>
      </c>
      <c r="F63" s="26"/>
      <c r="G63" s="26"/>
      <c r="H63" s="29"/>
      <c r="I63" s="22"/>
      <c r="J63" s="30"/>
      <c r="K63" s="11">
        <f>Table4[[#This Row],[Quantity]]*Table4[[#This Row],[Unit Cost]]</f>
        <v>0</v>
      </c>
      <c r="L63" s="29"/>
    </row>
    <row r="64" spans="3:12" x14ac:dyDescent="0.25">
      <c r="C64" s="10">
        <f>SUBTOTAL(103,$D$5:$D64)+0</f>
        <v>0</v>
      </c>
      <c r="D64" s="26"/>
      <c r="E64" s="10" t="e">
        <f>VLOOKUP(Table4[[#This Row],[Department]],Department[],2,FALSE)</f>
        <v>#N/A</v>
      </c>
      <c r="F64" s="26"/>
      <c r="G64" s="26"/>
      <c r="H64" s="29"/>
      <c r="I64" s="22"/>
      <c r="J64" s="30"/>
      <c r="K64" s="11">
        <f>Table4[[#This Row],[Quantity]]*Table4[[#This Row],[Unit Cost]]</f>
        <v>0</v>
      </c>
      <c r="L64" s="29"/>
    </row>
    <row r="65" spans="3:12" x14ac:dyDescent="0.25">
      <c r="C65" s="10">
        <f>SUBTOTAL(103,$D$5:$D65)+0</f>
        <v>0</v>
      </c>
      <c r="D65" s="26"/>
      <c r="E65" s="10" t="e">
        <f>VLOOKUP(Table4[[#This Row],[Department]],Department[],2,FALSE)</f>
        <v>#N/A</v>
      </c>
      <c r="F65" s="26"/>
      <c r="G65" s="26"/>
      <c r="H65" s="29"/>
      <c r="I65" s="22"/>
      <c r="J65" s="30"/>
      <c r="K65" s="11">
        <f>Table4[[#This Row],[Quantity]]*Table4[[#This Row],[Unit Cost]]</f>
        <v>0</v>
      </c>
      <c r="L65" s="29"/>
    </row>
    <row r="66" spans="3:12" x14ac:dyDescent="0.25">
      <c r="C66" s="10">
        <f>SUBTOTAL(103,$D$5:$D66)+0</f>
        <v>0</v>
      </c>
      <c r="D66" s="26"/>
      <c r="E66" s="10" t="e">
        <f>VLOOKUP(Table4[[#This Row],[Department]],Department[],2,FALSE)</f>
        <v>#N/A</v>
      </c>
      <c r="F66" s="26"/>
      <c r="G66" s="26"/>
      <c r="H66" s="29"/>
      <c r="I66" s="22"/>
      <c r="J66" s="30"/>
      <c r="K66" s="11">
        <f>Table4[[#This Row],[Quantity]]*Table4[[#This Row],[Unit Cost]]</f>
        <v>0</v>
      </c>
      <c r="L66" s="29"/>
    </row>
    <row r="67" spans="3:12" x14ac:dyDescent="0.25">
      <c r="C67" s="10">
        <f>SUBTOTAL(103,$D$5:$D67)+0</f>
        <v>0</v>
      </c>
      <c r="D67" s="26"/>
      <c r="E67" s="10" t="e">
        <f>VLOOKUP(Table4[[#This Row],[Department]],Department[],2,FALSE)</f>
        <v>#N/A</v>
      </c>
      <c r="F67" s="26"/>
      <c r="G67" s="26"/>
      <c r="H67" s="29"/>
      <c r="I67" s="22"/>
      <c r="J67" s="30"/>
      <c r="K67" s="11">
        <f>Table4[[#This Row],[Quantity]]*Table4[[#This Row],[Unit Cost]]</f>
        <v>0</v>
      </c>
      <c r="L67" s="29"/>
    </row>
    <row r="68" spans="3:12" x14ac:dyDescent="0.25">
      <c r="C68" s="10">
        <f>SUBTOTAL(103,$D$5:$D68)+0</f>
        <v>0</v>
      </c>
      <c r="D68" s="26"/>
      <c r="E68" s="10" t="e">
        <f>VLOOKUP(Table4[[#This Row],[Department]],Department[],2,FALSE)</f>
        <v>#N/A</v>
      </c>
      <c r="F68" s="26"/>
      <c r="G68" s="26"/>
      <c r="H68" s="29"/>
      <c r="I68" s="22"/>
      <c r="J68" s="30"/>
      <c r="K68" s="11">
        <f>Table4[[#This Row],[Quantity]]*Table4[[#This Row],[Unit Cost]]</f>
        <v>0</v>
      </c>
      <c r="L68" s="29"/>
    </row>
    <row r="69" spans="3:12" x14ac:dyDescent="0.25">
      <c r="C69" s="10">
        <f>SUBTOTAL(103,$D$5:$D69)+0</f>
        <v>0</v>
      </c>
      <c r="D69" s="26"/>
      <c r="E69" s="10" t="e">
        <f>VLOOKUP(Table4[[#This Row],[Department]],Department[],2,FALSE)</f>
        <v>#N/A</v>
      </c>
      <c r="F69" s="26"/>
      <c r="G69" s="26"/>
      <c r="H69" s="29"/>
      <c r="I69" s="22"/>
      <c r="J69" s="30"/>
      <c r="K69" s="11">
        <f>Table4[[#This Row],[Quantity]]*Table4[[#This Row],[Unit Cost]]</f>
        <v>0</v>
      </c>
      <c r="L69" s="29"/>
    </row>
    <row r="70" spans="3:12" x14ac:dyDescent="0.25">
      <c r="C70" s="10">
        <f>SUBTOTAL(103,$D$5:$D70)+0</f>
        <v>0</v>
      </c>
      <c r="D70" s="26"/>
      <c r="E70" s="10" t="e">
        <f>VLOOKUP(Table4[[#This Row],[Department]],Department[],2,FALSE)</f>
        <v>#N/A</v>
      </c>
      <c r="F70" s="26"/>
      <c r="G70" s="26"/>
      <c r="H70" s="29"/>
      <c r="I70" s="22"/>
      <c r="J70" s="30"/>
      <c r="K70" s="11">
        <f>Table4[[#This Row],[Quantity]]*Table4[[#This Row],[Unit Cost]]</f>
        <v>0</v>
      </c>
      <c r="L70" s="29"/>
    </row>
    <row r="71" spans="3:12" x14ac:dyDescent="0.25">
      <c r="C71" s="10">
        <f>SUBTOTAL(103,$D$5:$D71)+0</f>
        <v>0</v>
      </c>
      <c r="D71" s="26"/>
      <c r="E71" s="10" t="e">
        <f>VLOOKUP(Table4[[#This Row],[Department]],Department[],2,FALSE)</f>
        <v>#N/A</v>
      </c>
      <c r="F71" s="26"/>
      <c r="G71" s="26"/>
      <c r="H71" s="29"/>
      <c r="I71" s="22"/>
      <c r="J71" s="30"/>
      <c r="K71" s="11">
        <f>Table4[[#This Row],[Quantity]]*Table4[[#This Row],[Unit Cost]]</f>
        <v>0</v>
      </c>
      <c r="L71" s="29"/>
    </row>
    <row r="72" spans="3:12" x14ac:dyDescent="0.25">
      <c r="C72" s="10">
        <f>SUBTOTAL(103,$D$5:$D72)+0</f>
        <v>0</v>
      </c>
      <c r="D72" s="26"/>
      <c r="E72" s="10" t="e">
        <f>VLOOKUP(Table4[[#This Row],[Department]],Department[],2,FALSE)</f>
        <v>#N/A</v>
      </c>
      <c r="F72" s="26"/>
      <c r="G72" s="26"/>
      <c r="H72" s="29"/>
      <c r="I72" s="22"/>
      <c r="J72" s="30"/>
      <c r="K72" s="11">
        <f>Table4[[#This Row],[Quantity]]*Table4[[#This Row],[Unit Cost]]</f>
        <v>0</v>
      </c>
      <c r="L72" s="29"/>
    </row>
    <row r="73" spans="3:12" x14ac:dyDescent="0.25">
      <c r="C73" s="10">
        <f>SUBTOTAL(103,$D$5:$D73)+0</f>
        <v>0</v>
      </c>
      <c r="D73" s="26"/>
      <c r="E73" s="10" t="e">
        <f>VLOOKUP(Table4[[#This Row],[Department]],Department[],2,FALSE)</f>
        <v>#N/A</v>
      </c>
      <c r="F73" s="26"/>
      <c r="G73" s="26"/>
      <c r="H73" s="29"/>
      <c r="I73" s="22"/>
      <c r="J73" s="30"/>
      <c r="K73" s="11">
        <f>Table4[[#This Row],[Quantity]]*Table4[[#This Row],[Unit Cost]]</f>
        <v>0</v>
      </c>
      <c r="L73" s="29"/>
    </row>
    <row r="74" spans="3:12" x14ac:dyDescent="0.25">
      <c r="C74" s="10">
        <f>SUBTOTAL(103,$D$5:$D74)+0</f>
        <v>0</v>
      </c>
      <c r="D74" s="26"/>
      <c r="E74" s="10" t="e">
        <f>VLOOKUP(Table4[[#This Row],[Department]],Department[],2,FALSE)</f>
        <v>#N/A</v>
      </c>
      <c r="F74" s="26"/>
      <c r="G74" s="26"/>
      <c r="H74" s="29"/>
      <c r="I74" s="22"/>
      <c r="J74" s="30"/>
      <c r="K74" s="11">
        <f>Table4[[#This Row],[Quantity]]*Table4[[#This Row],[Unit Cost]]</f>
        <v>0</v>
      </c>
      <c r="L74" s="29"/>
    </row>
    <row r="75" spans="3:12" x14ac:dyDescent="0.25">
      <c r="C75" s="10">
        <f>SUBTOTAL(103,$D$5:$D75)+0</f>
        <v>0</v>
      </c>
      <c r="D75" s="26"/>
      <c r="E75" s="10" t="e">
        <f>VLOOKUP(Table4[[#This Row],[Department]],Department[],2,FALSE)</f>
        <v>#N/A</v>
      </c>
      <c r="F75" s="26"/>
      <c r="G75" s="26"/>
      <c r="H75" s="29"/>
      <c r="I75" s="22"/>
      <c r="J75" s="30"/>
      <c r="K75" s="11">
        <f>Table4[[#This Row],[Quantity]]*Table4[[#This Row],[Unit Cost]]</f>
        <v>0</v>
      </c>
      <c r="L75" s="29"/>
    </row>
    <row r="76" spans="3:12" x14ac:dyDescent="0.25">
      <c r="C76" s="10">
        <f>SUBTOTAL(103,$D$5:$D76)+0</f>
        <v>0</v>
      </c>
      <c r="D76" s="26"/>
      <c r="E76" s="10" t="e">
        <f>VLOOKUP(Table4[[#This Row],[Department]],Department[],2,FALSE)</f>
        <v>#N/A</v>
      </c>
      <c r="F76" s="26"/>
      <c r="G76" s="26"/>
      <c r="H76" s="29"/>
      <c r="I76" s="22"/>
      <c r="J76" s="30"/>
      <c r="K76" s="11">
        <f>Table4[[#This Row],[Quantity]]*Table4[[#This Row],[Unit Cost]]</f>
        <v>0</v>
      </c>
      <c r="L76" s="29"/>
    </row>
    <row r="77" spans="3:12" x14ac:dyDescent="0.25">
      <c r="C77" s="10">
        <f>SUBTOTAL(103,$D$5:$D77)+0</f>
        <v>0</v>
      </c>
      <c r="D77" s="26"/>
      <c r="E77" s="10" t="e">
        <f>VLOOKUP(Table4[[#This Row],[Department]],Department[],2,FALSE)</f>
        <v>#N/A</v>
      </c>
      <c r="F77" s="26"/>
      <c r="G77" s="26"/>
      <c r="H77" s="29"/>
      <c r="I77" s="22"/>
      <c r="J77" s="30"/>
      <c r="K77" s="11">
        <f>Table4[[#This Row],[Quantity]]*Table4[[#This Row],[Unit Cost]]</f>
        <v>0</v>
      </c>
      <c r="L77" s="29"/>
    </row>
    <row r="78" spans="3:12" x14ac:dyDescent="0.25">
      <c r="C78" s="10">
        <f>SUBTOTAL(103,$D$5:$D78)+0</f>
        <v>0</v>
      </c>
      <c r="D78" s="26"/>
      <c r="E78" s="10" t="e">
        <f>VLOOKUP(Table4[[#This Row],[Department]],Department[],2,FALSE)</f>
        <v>#N/A</v>
      </c>
      <c r="F78" s="26"/>
      <c r="G78" s="26"/>
      <c r="H78" s="29"/>
      <c r="I78" s="22"/>
      <c r="J78" s="30"/>
      <c r="K78" s="11">
        <f>Table4[[#This Row],[Quantity]]*Table4[[#This Row],[Unit Cost]]</f>
        <v>0</v>
      </c>
      <c r="L78" s="29"/>
    </row>
    <row r="79" spans="3:12" x14ac:dyDescent="0.25">
      <c r="C79" s="10">
        <f>SUBTOTAL(103,$D$5:$D79)+0</f>
        <v>0</v>
      </c>
      <c r="D79" s="26"/>
      <c r="E79" s="10" t="e">
        <f>VLOOKUP(Table4[[#This Row],[Department]],Department[],2,FALSE)</f>
        <v>#N/A</v>
      </c>
      <c r="F79" s="26"/>
      <c r="G79" s="26"/>
      <c r="H79" s="29"/>
      <c r="I79" s="22"/>
      <c r="J79" s="30"/>
      <c r="K79" s="11">
        <f>Table4[[#This Row],[Quantity]]*Table4[[#This Row],[Unit Cost]]</f>
        <v>0</v>
      </c>
      <c r="L79" s="29"/>
    </row>
    <row r="80" spans="3:12" x14ac:dyDescent="0.25">
      <c r="C80" s="10">
        <f>SUBTOTAL(103,$D$5:$D80)+0</f>
        <v>0</v>
      </c>
      <c r="D80" s="26"/>
      <c r="E80" s="10" t="e">
        <f>VLOOKUP(Table4[[#This Row],[Department]],Department[],2,FALSE)</f>
        <v>#N/A</v>
      </c>
      <c r="F80" s="26"/>
      <c r="G80" s="26"/>
      <c r="H80" s="29"/>
      <c r="I80" s="22"/>
      <c r="J80" s="30"/>
      <c r="K80" s="11">
        <f>Table4[[#This Row],[Quantity]]*Table4[[#This Row],[Unit Cost]]</f>
        <v>0</v>
      </c>
      <c r="L80" s="29"/>
    </row>
    <row r="81" spans="3:12" x14ac:dyDescent="0.25">
      <c r="C81" s="10">
        <f>SUBTOTAL(103,$D$5:$D81)+0</f>
        <v>0</v>
      </c>
      <c r="D81" s="26"/>
      <c r="E81" s="10" t="e">
        <f>VLOOKUP(Table4[[#This Row],[Department]],Department[],2,FALSE)</f>
        <v>#N/A</v>
      </c>
      <c r="F81" s="26"/>
      <c r="G81" s="26"/>
      <c r="H81" s="29"/>
      <c r="I81" s="22"/>
      <c r="J81" s="30"/>
      <c r="K81" s="11">
        <f>Table4[[#This Row],[Quantity]]*Table4[[#This Row],[Unit Cost]]</f>
        <v>0</v>
      </c>
      <c r="L81" s="29"/>
    </row>
    <row r="82" spans="3:12" x14ac:dyDescent="0.25">
      <c r="C82" s="10">
        <f>SUBTOTAL(103,$D$5:$D82)+0</f>
        <v>0</v>
      </c>
      <c r="D82" s="26"/>
      <c r="E82" s="10" t="e">
        <f>VLOOKUP(Table4[[#This Row],[Department]],Department[],2,FALSE)</f>
        <v>#N/A</v>
      </c>
      <c r="F82" s="26"/>
      <c r="G82" s="26"/>
      <c r="H82" s="29"/>
      <c r="I82" s="22"/>
      <c r="J82" s="30"/>
      <c r="K82" s="11">
        <f>Table4[[#This Row],[Quantity]]*Table4[[#This Row],[Unit Cost]]</f>
        <v>0</v>
      </c>
      <c r="L82" s="29"/>
    </row>
    <row r="83" spans="3:12" x14ac:dyDescent="0.25">
      <c r="C83" s="10">
        <f>SUBTOTAL(103,$D$5:$D83)+0</f>
        <v>0</v>
      </c>
      <c r="D83" s="26"/>
      <c r="E83" s="10" t="e">
        <f>VLOOKUP(Table4[[#This Row],[Department]],Department[],2,FALSE)</f>
        <v>#N/A</v>
      </c>
      <c r="F83" s="26"/>
      <c r="G83" s="26"/>
      <c r="H83" s="29"/>
      <c r="I83" s="22"/>
      <c r="J83" s="30"/>
      <c r="K83" s="11">
        <f>Table4[[#This Row],[Quantity]]*Table4[[#This Row],[Unit Cost]]</f>
        <v>0</v>
      </c>
      <c r="L83" s="29"/>
    </row>
    <row r="84" spans="3:12" x14ac:dyDescent="0.25">
      <c r="C84" s="10">
        <f>SUBTOTAL(103,$D$5:$D84)+0</f>
        <v>0</v>
      </c>
      <c r="D84" s="26"/>
      <c r="E84" s="10" t="e">
        <f>VLOOKUP(Table4[[#This Row],[Department]],Department[],2,FALSE)</f>
        <v>#N/A</v>
      </c>
      <c r="F84" s="26"/>
      <c r="G84" s="26"/>
      <c r="H84" s="29"/>
      <c r="I84" s="22"/>
      <c r="J84" s="30"/>
      <c r="K84" s="11">
        <f>Table4[[#This Row],[Quantity]]*Table4[[#This Row],[Unit Cost]]</f>
        <v>0</v>
      </c>
      <c r="L84" s="29"/>
    </row>
    <row r="85" spans="3:12" x14ac:dyDescent="0.25">
      <c r="C85" s="10">
        <f>SUBTOTAL(103,$D$5:$D85)+0</f>
        <v>0</v>
      </c>
      <c r="D85" s="26"/>
      <c r="E85" s="10" t="e">
        <f>VLOOKUP(Table4[[#This Row],[Department]],Department[],2,FALSE)</f>
        <v>#N/A</v>
      </c>
      <c r="F85" s="26"/>
      <c r="G85" s="26"/>
      <c r="H85" s="29"/>
      <c r="I85" s="22"/>
      <c r="J85" s="30"/>
      <c r="K85" s="11">
        <f>Table4[[#This Row],[Quantity]]*Table4[[#This Row],[Unit Cost]]</f>
        <v>0</v>
      </c>
      <c r="L85" s="29"/>
    </row>
    <row r="86" spans="3:12" x14ac:dyDescent="0.25">
      <c r="C86" s="10">
        <f>SUBTOTAL(103,$D$5:$D86)+0</f>
        <v>0</v>
      </c>
      <c r="D86" s="26"/>
      <c r="E86" s="10" t="e">
        <f>VLOOKUP(Table4[[#This Row],[Department]],Department[],2,FALSE)</f>
        <v>#N/A</v>
      </c>
      <c r="F86" s="26"/>
      <c r="G86" s="26"/>
      <c r="H86" s="29"/>
      <c r="I86" s="22"/>
      <c r="J86" s="30"/>
      <c r="K86" s="11">
        <f>Table4[[#This Row],[Quantity]]*Table4[[#This Row],[Unit Cost]]</f>
        <v>0</v>
      </c>
      <c r="L86" s="29"/>
    </row>
    <row r="87" spans="3:12" x14ac:dyDescent="0.25">
      <c r="C87" s="10">
        <f>SUBTOTAL(103,$D$5:$D87)+0</f>
        <v>0</v>
      </c>
      <c r="D87" s="26"/>
      <c r="E87" s="10" t="e">
        <f>VLOOKUP(Table4[[#This Row],[Department]],Department[],2,FALSE)</f>
        <v>#N/A</v>
      </c>
      <c r="F87" s="26"/>
      <c r="G87" s="26"/>
      <c r="H87" s="29"/>
      <c r="I87" s="22"/>
      <c r="J87" s="30"/>
      <c r="K87" s="11">
        <f>Table4[[#This Row],[Quantity]]*Table4[[#This Row],[Unit Cost]]</f>
        <v>0</v>
      </c>
      <c r="L87" s="29"/>
    </row>
    <row r="88" spans="3:12" x14ac:dyDescent="0.25">
      <c r="C88" s="10">
        <f>SUBTOTAL(103,$D$5:$D88)+0</f>
        <v>0</v>
      </c>
      <c r="D88" s="26"/>
      <c r="E88" s="10" t="e">
        <f>VLOOKUP(Table4[[#This Row],[Department]],Department[],2,FALSE)</f>
        <v>#N/A</v>
      </c>
      <c r="F88" s="26"/>
      <c r="G88" s="26"/>
      <c r="H88" s="29"/>
      <c r="I88" s="22"/>
      <c r="J88" s="30"/>
      <c r="K88" s="11">
        <f>Table4[[#This Row],[Quantity]]*Table4[[#This Row],[Unit Cost]]</f>
        <v>0</v>
      </c>
      <c r="L88" s="29"/>
    </row>
    <row r="89" spans="3:12" x14ac:dyDescent="0.25">
      <c r="C89" s="10">
        <f>SUBTOTAL(103,$D$5:$D89)+0</f>
        <v>0</v>
      </c>
      <c r="D89" s="26"/>
      <c r="E89" s="10" t="e">
        <f>VLOOKUP(Table4[[#This Row],[Department]],Department[],2,FALSE)</f>
        <v>#N/A</v>
      </c>
      <c r="F89" s="26"/>
      <c r="G89" s="26"/>
      <c r="H89" s="29"/>
      <c r="I89" s="22"/>
      <c r="J89" s="30"/>
      <c r="K89" s="11">
        <f>Table4[[#This Row],[Quantity]]*Table4[[#This Row],[Unit Cost]]</f>
        <v>0</v>
      </c>
      <c r="L89" s="29"/>
    </row>
    <row r="90" spans="3:12" x14ac:dyDescent="0.25">
      <c r="C90" s="10">
        <f>SUBTOTAL(103,$D$5:$D90)+0</f>
        <v>0</v>
      </c>
      <c r="D90" s="26"/>
      <c r="E90" s="10" t="e">
        <f>VLOOKUP(Table4[[#This Row],[Department]],Department[],2,FALSE)</f>
        <v>#N/A</v>
      </c>
      <c r="F90" s="26"/>
      <c r="G90" s="26"/>
      <c r="H90" s="29"/>
      <c r="I90" s="22"/>
      <c r="J90" s="30"/>
      <c r="K90" s="11">
        <f>Table4[[#This Row],[Quantity]]*Table4[[#This Row],[Unit Cost]]</f>
        <v>0</v>
      </c>
      <c r="L90" s="29"/>
    </row>
    <row r="91" spans="3:12" x14ac:dyDescent="0.25">
      <c r="C91" s="10">
        <f>SUBTOTAL(103,$D$5:$D91)+0</f>
        <v>0</v>
      </c>
      <c r="D91" s="26"/>
      <c r="E91" s="10" t="e">
        <f>VLOOKUP(Table4[[#This Row],[Department]],Department[],2,FALSE)</f>
        <v>#N/A</v>
      </c>
      <c r="F91" s="26"/>
      <c r="G91" s="26"/>
      <c r="H91" s="29"/>
      <c r="I91" s="22"/>
      <c r="J91" s="30"/>
      <c r="K91" s="11">
        <f>Table4[[#This Row],[Quantity]]*Table4[[#This Row],[Unit Cost]]</f>
        <v>0</v>
      </c>
      <c r="L91" s="29"/>
    </row>
    <row r="92" spans="3:12" x14ac:dyDescent="0.25">
      <c r="C92" s="10">
        <f>SUBTOTAL(103,$D$5:$D92)+0</f>
        <v>0</v>
      </c>
      <c r="D92" s="26"/>
      <c r="E92" s="10" t="e">
        <f>VLOOKUP(Table4[[#This Row],[Department]],Department[],2,FALSE)</f>
        <v>#N/A</v>
      </c>
      <c r="F92" s="26"/>
      <c r="G92" s="26"/>
      <c r="H92" s="29"/>
      <c r="I92" s="22"/>
      <c r="J92" s="30"/>
      <c r="K92" s="11">
        <f>Table4[[#This Row],[Quantity]]*Table4[[#This Row],[Unit Cost]]</f>
        <v>0</v>
      </c>
      <c r="L92" s="29"/>
    </row>
    <row r="93" spans="3:12" x14ac:dyDescent="0.25">
      <c r="C93" s="10">
        <f>SUBTOTAL(103,$D$5:$D93)+0</f>
        <v>0</v>
      </c>
      <c r="D93" s="26"/>
      <c r="E93" s="10" t="e">
        <f>VLOOKUP(Table4[[#This Row],[Department]],Department[],2,FALSE)</f>
        <v>#N/A</v>
      </c>
      <c r="F93" s="26"/>
      <c r="G93" s="26"/>
      <c r="H93" s="29"/>
      <c r="I93" s="22"/>
      <c r="J93" s="30"/>
      <c r="K93" s="11">
        <f>Table4[[#This Row],[Quantity]]*Table4[[#This Row],[Unit Cost]]</f>
        <v>0</v>
      </c>
      <c r="L93" s="29"/>
    </row>
    <row r="94" spans="3:12" x14ac:dyDescent="0.25">
      <c r="C94" s="10">
        <f>SUBTOTAL(103,$D$5:$D94)+0</f>
        <v>0</v>
      </c>
      <c r="D94" s="26"/>
      <c r="E94" s="10" t="e">
        <f>VLOOKUP(Table4[[#This Row],[Department]],Department[],2,FALSE)</f>
        <v>#N/A</v>
      </c>
      <c r="F94" s="26"/>
      <c r="G94" s="26"/>
      <c r="H94" s="29"/>
      <c r="I94" s="22"/>
      <c r="J94" s="30"/>
      <c r="K94" s="11">
        <f>Table4[[#This Row],[Quantity]]*Table4[[#This Row],[Unit Cost]]</f>
        <v>0</v>
      </c>
      <c r="L94" s="29"/>
    </row>
    <row r="95" spans="3:12" x14ac:dyDescent="0.25">
      <c r="C95" s="10">
        <f>SUBTOTAL(103,$D$5:$D95)+0</f>
        <v>0</v>
      </c>
      <c r="D95" s="26"/>
      <c r="E95" s="10" t="e">
        <f>VLOOKUP(Table4[[#This Row],[Department]],Department[],2,FALSE)</f>
        <v>#N/A</v>
      </c>
      <c r="F95" s="26"/>
      <c r="G95" s="26"/>
      <c r="H95" s="29"/>
      <c r="I95" s="22"/>
      <c r="J95" s="30"/>
      <c r="K95" s="11">
        <f>Table4[[#This Row],[Quantity]]*Table4[[#This Row],[Unit Cost]]</f>
        <v>0</v>
      </c>
      <c r="L95" s="29"/>
    </row>
    <row r="96" spans="3:12" x14ac:dyDescent="0.25">
      <c r="C96" s="10">
        <f>SUBTOTAL(103,$D$5:$D96)+0</f>
        <v>0</v>
      </c>
      <c r="D96" s="26"/>
      <c r="E96" s="10" t="e">
        <f>VLOOKUP(Table4[[#This Row],[Department]],Department[],2,FALSE)</f>
        <v>#N/A</v>
      </c>
      <c r="F96" s="26"/>
      <c r="G96" s="26"/>
      <c r="H96" s="29"/>
      <c r="I96" s="22"/>
      <c r="J96" s="30"/>
      <c r="K96" s="11">
        <f>Table4[[#This Row],[Quantity]]*Table4[[#This Row],[Unit Cost]]</f>
        <v>0</v>
      </c>
      <c r="L96" s="29"/>
    </row>
    <row r="97" spans="3:12" x14ac:dyDescent="0.25">
      <c r="C97" s="10">
        <f>SUBTOTAL(103,$D$5:$D97)+0</f>
        <v>0</v>
      </c>
      <c r="D97" s="26"/>
      <c r="E97" s="10" t="e">
        <f>VLOOKUP(Table4[[#This Row],[Department]],Department[],2,FALSE)</f>
        <v>#N/A</v>
      </c>
      <c r="F97" s="26"/>
      <c r="G97" s="26"/>
      <c r="H97" s="29"/>
      <c r="I97" s="22"/>
      <c r="J97" s="30"/>
      <c r="K97" s="11">
        <f>Table4[[#This Row],[Quantity]]*Table4[[#This Row],[Unit Cost]]</f>
        <v>0</v>
      </c>
      <c r="L97" s="29"/>
    </row>
    <row r="98" spans="3:12" x14ac:dyDescent="0.25">
      <c r="C98" s="10">
        <f>SUBTOTAL(103,$D$5:$D98)+0</f>
        <v>0</v>
      </c>
      <c r="D98" s="26"/>
      <c r="E98" s="10" t="e">
        <f>VLOOKUP(Table4[[#This Row],[Department]],Department[],2,FALSE)</f>
        <v>#N/A</v>
      </c>
      <c r="F98" s="26"/>
      <c r="G98" s="26"/>
      <c r="H98" s="29"/>
      <c r="I98" s="22"/>
      <c r="J98" s="30"/>
      <c r="K98" s="11">
        <f>Table4[[#This Row],[Quantity]]*Table4[[#This Row],[Unit Cost]]</f>
        <v>0</v>
      </c>
      <c r="L98" s="29"/>
    </row>
    <row r="99" spans="3:12" x14ac:dyDescent="0.25">
      <c r="C99" s="10">
        <f>SUBTOTAL(103,$D$5:$D99)+0</f>
        <v>0</v>
      </c>
      <c r="D99" s="26"/>
      <c r="E99" s="10" t="e">
        <f>VLOOKUP(Table4[[#This Row],[Department]],Department[],2,FALSE)</f>
        <v>#N/A</v>
      </c>
      <c r="F99" s="26"/>
      <c r="G99" s="26"/>
      <c r="H99" s="29"/>
      <c r="I99" s="22"/>
      <c r="J99" s="30"/>
      <c r="K99" s="11">
        <f>Table4[[#This Row],[Quantity]]*Table4[[#This Row],[Unit Cost]]</f>
        <v>0</v>
      </c>
      <c r="L99" s="29"/>
    </row>
    <row r="100" spans="3:12" x14ac:dyDescent="0.25">
      <c r="C100" s="10">
        <f>SUBTOTAL(103,$D$5:$D100)+0</f>
        <v>0</v>
      </c>
      <c r="D100" s="26"/>
      <c r="E100" s="10" t="e">
        <f>VLOOKUP(Table4[[#This Row],[Department]],Department[],2,FALSE)</f>
        <v>#N/A</v>
      </c>
      <c r="F100" s="26"/>
      <c r="G100" s="26"/>
      <c r="H100" s="29"/>
      <c r="I100" s="22"/>
      <c r="J100" s="30"/>
      <c r="K100" s="11">
        <f>Table4[[#This Row],[Quantity]]*Table4[[#This Row],[Unit Cost]]</f>
        <v>0</v>
      </c>
      <c r="L100" s="29"/>
    </row>
    <row r="101" spans="3:12" x14ac:dyDescent="0.25">
      <c r="C101" s="10">
        <f>SUBTOTAL(103,$D$5:$D101)+0</f>
        <v>0</v>
      </c>
      <c r="D101" s="26"/>
      <c r="E101" s="10" t="e">
        <f>VLOOKUP(Table4[[#This Row],[Department]],Department[],2,FALSE)</f>
        <v>#N/A</v>
      </c>
      <c r="F101" s="26"/>
      <c r="G101" s="26"/>
      <c r="H101" s="29"/>
      <c r="I101" s="22"/>
      <c r="J101" s="30"/>
      <c r="K101" s="11">
        <f>Table4[[#This Row],[Quantity]]*Table4[[#This Row],[Unit Cost]]</f>
        <v>0</v>
      </c>
      <c r="L101" s="29"/>
    </row>
    <row r="102" spans="3:12" x14ac:dyDescent="0.25">
      <c r="C102" s="10">
        <f>SUBTOTAL(103,$D$5:$D102)+0</f>
        <v>0</v>
      </c>
      <c r="D102" s="26"/>
      <c r="E102" s="10" t="e">
        <f>VLOOKUP(Table4[[#This Row],[Department]],Department[],2,FALSE)</f>
        <v>#N/A</v>
      </c>
      <c r="F102" s="26"/>
      <c r="G102" s="26"/>
      <c r="H102" s="29"/>
      <c r="I102" s="22"/>
      <c r="J102" s="30"/>
      <c r="K102" s="11">
        <f>Table4[[#This Row],[Quantity]]*Table4[[#This Row],[Unit Cost]]</f>
        <v>0</v>
      </c>
      <c r="L102" s="29"/>
    </row>
    <row r="103" spans="3:12" x14ac:dyDescent="0.25">
      <c r="C103" s="10">
        <f>SUBTOTAL(103,$D$5:$D103)+0</f>
        <v>0</v>
      </c>
      <c r="D103" s="26"/>
      <c r="E103" s="10" t="e">
        <f>VLOOKUP(Table4[[#This Row],[Department]],Department[],2,FALSE)</f>
        <v>#N/A</v>
      </c>
      <c r="F103" s="26"/>
      <c r="G103" s="26"/>
      <c r="H103" s="29"/>
      <c r="I103" s="22"/>
      <c r="J103" s="30"/>
      <c r="K103" s="11">
        <f>Table4[[#This Row],[Quantity]]*Table4[[#This Row],[Unit Cost]]</f>
        <v>0</v>
      </c>
      <c r="L103" s="29"/>
    </row>
    <row r="104" spans="3:12" x14ac:dyDescent="0.25">
      <c r="C104" s="10">
        <f>SUBTOTAL(103,$D$5:$D104)+0</f>
        <v>0</v>
      </c>
      <c r="D104" s="26"/>
      <c r="E104" s="10" t="e">
        <f>VLOOKUP(Table4[[#This Row],[Department]],Department[],2,FALSE)</f>
        <v>#N/A</v>
      </c>
      <c r="F104" s="26"/>
      <c r="G104" s="26"/>
      <c r="H104" s="29"/>
      <c r="I104" s="22"/>
      <c r="J104" s="30"/>
      <c r="K104" s="11">
        <f>Table4[[#This Row],[Quantity]]*Table4[[#This Row],[Unit Cost]]</f>
        <v>0</v>
      </c>
      <c r="L104" s="29"/>
    </row>
    <row r="105" spans="3:12" x14ac:dyDescent="0.25">
      <c r="C105" s="10">
        <f>SUBTOTAL(103,$D$5:$D105)+0</f>
        <v>0</v>
      </c>
      <c r="D105" s="26"/>
      <c r="E105" s="10" t="e">
        <f>VLOOKUP(Table4[[#This Row],[Department]],Department[],2,FALSE)</f>
        <v>#N/A</v>
      </c>
      <c r="F105" s="26"/>
      <c r="G105" s="26"/>
      <c r="H105" s="29"/>
      <c r="I105" s="22"/>
      <c r="J105" s="30"/>
      <c r="K105" s="11">
        <f>Table4[[#This Row],[Quantity]]*Table4[[#This Row],[Unit Cost]]</f>
        <v>0</v>
      </c>
      <c r="L105" s="29"/>
    </row>
    <row r="106" spans="3:12" x14ac:dyDescent="0.25">
      <c r="C106" s="10">
        <f>SUBTOTAL(103,$D$5:$D106)+0</f>
        <v>0</v>
      </c>
      <c r="D106" s="26"/>
      <c r="E106" s="10" t="e">
        <f>VLOOKUP(Table4[[#This Row],[Department]],Department[],2,FALSE)</f>
        <v>#N/A</v>
      </c>
      <c r="F106" s="26"/>
      <c r="G106" s="26"/>
      <c r="H106" s="29"/>
      <c r="I106" s="22"/>
      <c r="J106" s="30"/>
      <c r="K106" s="11">
        <f>Table4[[#This Row],[Quantity]]*Table4[[#This Row],[Unit Cost]]</f>
        <v>0</v>
      </c>
      <c r="L106" s="29"/>
    </row>
    <row r="107" spans="3:12" x14ac:dyDescent="0.25">
      <c r="C107" s="10">
        <f>SUBTOTAL(103,$D$5:$D107)+0</f>
        <v>0</v>
      </c>
      <c r="D107" s="26"/>
      <c r="E107" s="10" t="e">
        <f>VLOOKUP(Table4[[#This Row],[Department]],Department[],2,FALSE)</f>
        <v>#N/A</v>
      </c>
      <c r="F107" s="26"/>
      <c r="G107" s="26"/>
      <c r="H107" s="29"/>
      <c r="I107" s="22"/>
      <c r="J107" s="30"/>
      <c r="K107" s="11">
        <f>Table4[[#This Row],[Quantity]]*Table4[[#This Row],[Unit Cost]]</f>
        <v>0</v>
      </c>
      <c r="L107" s="29"/>
    </row>
    <row r="108" spans="3:12" x14ac:dyDescent="0.25">
      <c r="C108" s="10">
        <f>SUBTOTAL(103,$D$5:$D108)+0</f>
        <v>0</v>
      </c>
      <c r="D108" s="26"/>
      <c r="E108" s="10" t="e">
        <f>VLOOKUP(Table4[[#This Row],[Department]],Department[],2,FALSE)</f>
        <v>#N/A</v>
      </c>
      <c r="F108" s="26"/>
      <c r="G108" s="26"/>
      <c r="H108" s="29"/>
      <c r="I108" s="22"/>
      <c r="J108" s="30"/>
      <c r="K108" s="11">
        <f>Table4[[#This Row],[Quantity]]*Table4[[#This Row],[Unit Cost]]</f>
        <v>0</v>
      </c>
      <c r="L108" s="29"/>
    </row>
    <row r="109" spans="3:12" x14ac:dyDescent="0.25">
      <c r="C109" s="10">
        <f>SUBTOTAL(103,$D$5:$D109)+0</f>
        <v>0</v>
      </c>
      <c r="D109" s="26"/>
      <c r="E109" s="10" t="e">
        <f>VLOOKUP(Table4[[#This Row],[Department]],Department[],2,FALSE)</f>
        <v>#N/A</v>
      </c>
      <c r="F109" s="26"/>
      <c r="G109" s="26"/>
      <c r="H109" s="29"/>
      <c r="I109" s="22"/>
      <c r="J109" s="30"/>
      <c r="K109" s="11">
        <f>Table4[[#This Row],[Quantity]]*Table4[[#This Row],[Unit Cost]]</f>
        <v>0</v>
      </c>
      <c r="L109" s="29"/>
    </row>
    <row r="110" spans="3:12" x14ac:dyDescent="0.25">
      <c r="C110" s="10">
        <f>SUBTOTAL(103,$D$5:$D110)+0</f>
        <v>0</v>
      </c>
      <c r="D110" s="26"/>
      <c r="E110" s="10" t="e">
        <f>VLOOKUP(Table4[[#This Row],[Department]],Department[],2,FALSE)</f>
        <v>#N/A</v>
      </c>
      <c r="F110" s="26"/>
      <c r="G110" s="26"/>
      <c r="H110" s="29"/>
      <c r="I110" s="22"/>
      <c r="J110" s="30"/>
      <c r="K110" s="11">
        <f>Table4[[#This Row],[Quantity]]*Table4[[#This Row],[Unit Cost]]</f>
        <v>0</v>
      </c>
      <c r="L110" s="29"/>
    </row>
    <row r="111" spans="3:12" x14ac:dyDescent="0.25">
      <c r="C111" s="10">
        <f>SUBTOTAL(103,$D$5:$D111)+0</f>
        <v>0</v>
      </c>
      <c r="D111" s="26"/>
      <c r="E111" s="10" t="e">
        <f>VLOOKUP(Table4[[#This Row],[Department]],Department[],2,FALSE)</f>
        <v>#N/A</v>
      </c>
      <c r="F111" s="26"/>
      <c r="G111" s="26"/>
      <c r="H111" s="29"/>
      <c r="I111" s="22"/>
      <c r="J111" s="30"/>
      <c r="K111" s="11">
        <f>Table4[[#This Row],[Quantity]]*Table4[[#This Row],[Unit Cost]]</f>
        <v>0</v>
      </c>
      <c r="L111" s="29"/>
    </row>
    <row r="112" spans="3:12" x14ac:dyDescent="0.25">
      <c r="C112" s="10">
        <f>SUBTOTAL(103,$D$5:$D112)+0</f>
        <v>0</v>
      </c>
      <c r="D112" s="26"/>
      <c r="E112" s="10" t="e">
        <f>VLOOKUP(Table4[[#This Row],[Department]],Department[],2,FALSE)</f>
        <v>#N/A</v>
      </c>
      <c r="F112" s="26"/>
      <c r="G112" s="26"/>
      <c r="H112" s="29"/>
      <c r="I112" s="22"/>
      <c r="J112" s="30"/>
      <c r="K112" s="11">
        <f>Table4[[#This Row],[Quantity]]*Table4[[#This Row],[Unit Cost]]</f>
        <v>0</v>
      </c>
      <c r="L112" s="29"/>
    </row>
    <row r="113" spans="3:12" x14ac:dyDescent="0.25">
      <c r="C113" s="10">
        <f>SUBTOTAL(103,$D$5:$D113)+0</f>
        <v>0</v>
      </c>
      <c r="D113" s="26"/>
      <c r="E113" s="10" t="e">
        <f>VLOOKUP(Table4[[#This Row],[Department]],Department[],2,FALSE)</f>
        <v>#N/A</v>
      </c>
      <c r="F113" s="26"/>
      <c r="G113" s="26"/>
      <c r="H113" s="29"/>
      <c r="I113" s="22"/>
      <c r="J113" s="30"/>
      <c r="K113" s="11">
        <f>Table4[[#This Row],[Quantity]]*Table4[[#This Row],[Unit Cost]]</f>
        <v>0</v>
      </c>
      <c r="L113" s="29"/>
    </row>
    <row r="114" spans="3:12" x14ac:dyDescent="0.25">
      <c r="C114" s="10">
        <f>SUBTOTAL(103,$D$5:$D114)+0</f>
        <v>0</v>
      </c>
      <c r="D114" s="26"/>
      <c r="E114" s="10" t="e">
        <f>VLOOKUP(Table4[[#This Row],[Department]],Department[],2,FALSE)</f>
        <v>#N/A</v>
      </c>
      <c r="F114" s="26"/>
      <c r="G114" s="26"/>
      <c r="H114" s="29"/>
      <c r="I114" s="22"/>
      <c r="J114" s="30"/>
      <c r="K114" s="11">
        <f>Table4[[#This Row],[Quantity]]*Table4[[#This Row],[Unit Cost]]</f>
        <v>0</v>
      </c>
      <c r="L114" s="29"/>
    </row>
    <row r="115" spans="3:12" x14ac:dyDescent="0.25">
      <c r="C115" s="10">
        <f>SUBTOTAL(103,$D$5:$D115)+0</f>
        <v>0</v>
      </c>
      <c r="D115" s="26"/>
      <c r="E115" s="10" t="e">
        <f>VLOOKUP(Table4[[#This Row],[Department]],Department[],2,FALSE)</f>
        <v>#N/A</v>
      </c>
      <c r="F115" s="26"/>
      <c r="G115" s="26"/>
      <c r="H115" s="29"/>
      <c r="I115" s="22"/>
      <c r="J115" s="30"/>
      <c r="K115" s="11">
        <f>Table4[[#This Row],[Quantity]]*Table4[[#This Row],[Unit Cost]]</f>
        <v>0</v>
      </c>
      <c r="L115" s="29"/>
    </row>
    <row r="116" spans="3:12" x14ac:dyDescent="0.25">
      <c r="C116" s="10">
        <f>SUBTOTAL(103,$D$5:$D116)+0</f>
        <v>0</v>
      </c>
      <c r="D116" s="26"/>
      <c r="E116" s="10" t="e">
        <f>VLOOKUP(Table4[[#This Row],[Department]],Department[],2,FALSE)</f>
        <v>#N/A</v>
      </c>
      <c r="F116" s="26"/>
      <c r="G116" s="26"/>
      <c r="H116" s="29"/>
      <c r="I116" s="22"/>
      <c r="J116" s="30"/>
      <c r="K116" s="11">
        <f>Table4[[#This Row],[Quantity]]*Table4[[#This Row],[Unit Cost]]</f>
        <v>0</v>
      </c>
      <c r="L116" s="29"/>
    </row>
    <row r="117" spans="3:12" x14ac:dyDescent="0.25">
      <c r="C117" s="10">
        <f>SUBTOTAL(103,$D$5:$D117)+0</f>
        <v>0</v>
      </c>
      <c r="D117" s="26"/>
      <c r="E117" s="10" t="e">
        <f>VLOOKUP(Table4[[#This Row],[Department]],Department[],2,FALSE)</f>
        <v>#N/A</v>
      </c>
      <c r="F117" s="26"/>
      <c r="G117" s="26"/>
      <c r="H117" s="29"/>
      <c r="I117" s="22"/>
      <c r="J117" s="30"/>
      <c r="K117" s="11">
        <f>Table4[[#This Row],[Quantity]]*Table4[[#This Row],[Unit Cost]]</f>
        <v>0</v>
      </c>
      <c r="L117" s="29"/>
    </row>
    <row r="118" spans="3:12" x14ac:dyDescent="0.25">
      <c r="C118" s="10">
        <f>SUBTOTAL(103,$D$5:$D118)+0</f>
        <v>0</v>
      </c>
      <c r="D118" s="26"/>
      <c r="E118" s="10" t="e">
        <f>VLOOKUP(Table4[[#This Row],[Department]],Department[],2,FALSE)</f>
        <v>#N/A</v>
      </c>
      <c r="F118" s="26"/>
      <c r="G118" s="26"/>
      <c r="H118" s="29"/>
      <c r="I118" s="22"/>
      <c r="J118" s="30"/>
      <c r="K118" s="11">
        <f>Table4[[#This Row],[Quantity]]*Table4[[#This Row],[Unit Cost]]</f>
        <v>0</v>
      </c>
      <c r="L118" s="29"/>
    </row>
    <row r="119" spans="3:12" x14ac:dyDescent="0.25">
      <c r="C119" s="10">
        <f>SUBTOTAL(103,$D$5:$D119)+0</f>
        <v>0</v>
      </c>
      <c r="D119" s="26"/>
      <c r="E119" s="10" t="e">
        <f>VLOOKUP(Table4[[#This Row],[Department]],Department[],2,FALSE)</f>
        <v>#N/A</v>
      </c>
      <c r="F119" s="26"/>
      <c r="G119" s="26"/>
      <c r="H119" s="29"/>
      <c r="I119" s="22"/>
      <c r="J119" s="30"/>
      <c r="K119" s="11">
        <f>Table4[[#This Row],[Quantity]]*Table4[[#This Row],[Unit Cost]]</f>
        <v>0</v>
      </c>
      <c r="L119" s="29"/>
    </row>
    <row r="120" spans="3:12" x14ac:dyDescent="0.25">
      <c r="C120" s="10">
        <f>SUBTOTAL(103,$D$5:$D120)+0</f>
        <v>0</v>
      </c>
      <c r="D120" s="26"/>
      <c r="E120" s="10" t="e">
        <f>VLOOKUP(Table4[[#This Row],[Department]],Department[],2,FALSE)</f>
        <v>#N/A</v>
      </c>
      <c r="F120" s="26"/>
      <c r="G120" s="26"/>
      <c r="H120" s="29"/>
      <c r="I120" s="22"/>
      <c r="J120" s="30"/>
      <c r="K120" s="11">
        <f>Table4[[#This Row],[Quantity]]*Table4[[#This Row],[Unit Cost]]</f>
        <v>0</v>
      </c>
      <c r="L120" s="29"/>
    </row>
    <row r="121" spans="3:12" x14ac:dyDescent="0.25">
      <c r="C121" s="10">
        <f>SUBTOTAL(103,$D$5:$D121)+0</f>
        <v>0</v>
      </c>
      <c r="D121" s="26"/>
      <c r="E121" s="10" t="e">
        <f>VLOOKUP(Table4[[#This Row],[Department]],Department[],2,FALSE)</f>
        <v>#N/A</v>
      </c>
      <c r="F121" s="26"/>
      <c r="G121" s="26"/>
      <c r="H121" s="29"/>
      <c r="I121" s="22"/>
      <c r="J121" s="30"/>
      <c r="K121" s="11">
        <f>Table4[[#This Row],[Quantity]]*Table4[[#This Row],[Unit Cost]]</f>
        <v>0</v>
      </c>
      <c r="L121" s="29"/>
    </row>
    <row r="122" spans="3:12" x14ac:dyDescent="0.25">
      <c r="C122" s="10">
        <f>SUBTOTAL(103,$D$5:$D122)+0</f>
        <v>0</v>
      </c>
      <c r="D122" s="26"/>
      <c r="E122" s="10" t="e">
        <f>VLOOKUP(Table4[[#This Row],[Department]],Department[],2,FALSE)</f>
        <v>#N/A</v>
      </c>
      <c r="F122" s="26"/>
      <c r="G122" s="26"/>
      <c r="H122" s="29"/>
      <c r="I122" s="22"/>
      <c r="J122" s="30"/>
      <c r="K122" s="11">
        <f>Table4[[#This Row],[Quantity]]*Table4[[#This Row],[Unit Cost]]</f>
        <v>0</v>
      </c>
      <c r="L122" s="29"/>
    </row>
    <row r="123" spans="3:12" x14ac:dyDescent="0.25">
      <c r="C123" s="10">
        <f>SUBTOTAL(103,$D$5:$D123)+0</f>
        <v>0</v>
      </c>
      <c r="D123" s="26"/>
      <c r="E123" s="10" t="e">
        <f>VLOOKUP(Table4[[#This Row],[Department]],Department[],2,FALSE)</f>
        <v>#N/A</v>
      </c>
      <c r="F123" s="26"/>
      <c r="G123" s="26"/>
      <c r="H123" s="29"/>
      <c r="I123" s="22"/>
      <c r="J123" s="30"/>
      <c r="K123" s="11">
        <f>Table4[[#This Row],[Quantity]]*Table4[[#This Row],[Unit Cost]]</f>
        <v>0</v>
      </c>
      <c r="L123" s="29"/>
    </row>
    <row r="124" spans="3:12" x14ac:dyDescent="0.25">
      <c r="C124" s="10">
        <f>SUBTOTAL(103,$D$5:$D124)+0</f>
        <v>0</v>
      </c>
      <c r="D124" s="26"/>
      <c r="E124" s="10" t="e">
        <f>VLOOKUP(Table4[[#This Row],[Department]],Department[],2,FALSE)</f>
        <v>#N/A</v>
      </c>
      <c r="F124" s="26"/>
      <c r="G124" s="26"/>
      <c r="H124" s="29"/>
      <c r="I124" s="22"/>
      <c r="J124" s="30"/>
      <c r="K124" s="11">
        <f>Table4[[#This Row],[Quantity]]*Table4[[#This Row],[Unit Cost]]</f>
        <v>0</v>
      </c>
      <c r="L124" s="29"/>
    </row>
    <row r="125" spans="3:12" x14ac:dyDescent="0.25">
      <c r="C125" s="10">
        <f>SUBTOTAL(103,$D$5:$D125)+0</f>
        <v>0</v>
      </c>
      <c r="D125" s="26"/>
      <c r="E125" s="10" t="e">
        <f>VLOOKUP(Table4[[#This Row],[Department]],Department[],2,FALSE)</f>
        <v>#N/A</v>
      </c>
      <c r="F125" s="26"/>
      <c r="G125" s="26"/>
      <c r="H125" s="29"/>
      <c r="I125" s="22"/>
      <c r="J125" s="30"/>
      <c r="K125" s="11">
        <f>Table4[[#This Row],[Quantity]]*Table4[[#This Row],[Unit Cost]]</f>
        <v>0</v>
      </c>
      <c r="L125" s="29"/>
    </row>
    <row r="126" spans="3:12" x14ac:dyDescent="0.25">
      <c r="C126" s="10">
        <f>SUBTOTAL(103,$D$5:$D126)+0</f>
        <v>0</v>
      </c>
      <c r="D126" s="26"/>
      <c r="E126" s="10" t="e">
        <f>VLOOKUP(Table4[[#This Row],[Department]],Department[],2,FALSE)</f>
        <v>#N/A</v>
      </c>
      <c r="F126" s="26"/>
      <c r="G126" s="26"/>
      <c r="H126" s="29"/>
      <c r="I126" s="22"/>
      <c r="J126" s="30"/>
      <c r="K126" s="11">
        <f>Table4[[#This Row],[Quantity]]*Table4[[#This Row],[Unit Cost]]</f>
        <v>0</v>
      </c>
      <c r="L126" s="29"/>
    </row>
    <row r="127" spans="3:12" x14ac:dyDescent="0.25">
      <c r="C127" s="10">
        <f>SUBTOTAL(103,$D$5:$D127)+0</f>
        <v>0</v>
      </c>
      <c r="D127" s="26"/>
      <c r="E127" s="10" t="e">
        <f>VLOOKUP(Table4[[#This Row],[Department]],Department[],2,FALSE)</f>
        <v>#N/A</v>
      </c>
      <c r="F127" s="26"/>
      <c r="G127" s="26"/>
      <c r="H127" s="29"/>
      <c r="I127" s="22"/>
      <c r="J127" s="30"/>
      <c r="K127" s="11">
        <f>Table4[[#This Row],[Quantity]]*Table4[[#This Row],[Unit Cost]]</f>
        <v>0</v>
      </c>
      <c r="L127" s="29"/>
    </row>
    <row r="128" spans="3:12" x14ac:dyDescent="0.25">
      <c r="C128" s="10">
        <f>SUBTOTAL(103,$D$5:$D128)+0</f>
        <v>0</v>
      </c>
      <c r="D128" s="26"/>
      <c r="E128" s="10" t="e">
        <f>VLOOKUP(Table4[[#This Row],[Department]],Department[],2,FALSE)</f>
        <v>#N/A</v>
      </c>
      <c r="F128" s="26"/>
      <c r="G128" s="26"/>
      <c r="H128" s="29"/>
      <c r="I128" s="22"/>
      <c r="J128" s="30"/>
      <c r="K128" s="11">
        <f>Table4[[#This Row],[Quantity]]*Table4[[#This Row],[Unit Cost]]</f>
        <v>0</v>
      </c>
      <c r="L128" s="29"/>
    </row>
    <row r="129" spans="3:12" x14ac:dyDescent="0.25">
      <c r="C129" s="10">
        <f>SUBTOTAL(103,$D$5:$D129)+0</f>
        <v>0</v>
      </c>
      <c r="D129" s="26"/>
      <c r="E129" s="10" t="e">
        <f>VLOOKUP(Table4[[#This Row],[Department]],Department[],2,FALSE)</f>
        <v>#N/A</v>
      </c>
      <c r="F129" s="26"/>
      <c r="G129" s="26"/>
      <c r="H129" s="29"/>
      <c r="I129" s="22"/>
      <c r="J129" s="30"/>
      <c r="K129" s="11">
        <f>Table4[[#This Row],[Quantity]]*Table4[[#This Row],[Unit Cost]]</f>
        <v>0</v>
      </c>
      <c r="L129" s="29"/>
    </row>
    <row r="130" spans="3:12" x14ac:dyDescent="0.25">
      <c r="C130" s="10">
        <f>SUBTOTAL(103,$D$5:$D130)+0</f>
        <v>0</v>
      </c>
      <c r="D130" s="26"/>
      <c r="E130" s="10" t="e">
        <f>VLOOKUP(Table4[[#This Row],[Department]],Department[],2,FALSE)</f>
        <v>#N/A</v>
      </c>
      <c r="F130" s="26"/>
      <c r="G130" s="26"/>
      <c r="H130" s="29"/>
      <c r="I130" s="22"/>
      <c r="J130" s="30"/>
      <c r="K130" s="11">
        <f>Table4[[#This Row],[Quantity]]*Table4[[#This Row],[Unit Cost]]</f>
        <v>0</v>
      </c>
      <c r="L130" s="29"/>
    </row>
    <row r="131" spans="3:12" x14ac:dyDescent="0.25">
      <c r="C131" s="10">
        <f>SUBTOTAL(103,$D$5:$D131)+0</f>
        <v>0</v>
      </c>
      <c r="D131" s="26"/>
      <c r="E131" s="10" t="e">
        <f>VLOOKUP(Table4[[#This Row],[Department]],Department[],2,FALSE)</f>
        <v>#N/A</v>
      </c>
      <c r="F131" s="26"/>
      <c r="G131" s="26"/>
      <c r="H131" s="29"/>
      <c r="I131" s="22"/>
      <c r="J131" s="30"/>
      <c r="K131" s="11">
        <f>Table4[[#This Row],[Quantity]]*Table4[[#This Row],[Unit Cost]]</f>
        <v>0</v>
      </c>
      <c r="L131" s="29"/>
    </row>
    <row r="132" spans="3:12" x14ac:dyDescent="0.25">
      <c r="C132" s="10">
        <f>SUBTOTAL(103,$D$5:$D132)+0</f>
        <v>0</v>
      </c>
      <c r="D132" s="26"/>
      <c r="E132" s="10" t="e">
        <f>VLOOKUP(Table4[[#This Row],[Department]],Department[],2,FALSE)</f>
        <v>#N/A</v>
      </c>
      <c r="F132" s="26"/>
      <c r="G132" s="26"/>
      <c r="H132" s="29"/>
      <c r="I132" s="22"/>
      <c r="J132" s="30"/>
      <c r="K132" s="11">
        <f>Table4[[#This Row],[Quantity]]*Table4[[#This Row],[Unit Cost]]</f>
        <v>0</v>
      </c>
      <c r="L132" s="29"/>
    </row>
    <row r="133" spans="3:12" x14ac:dyDescent="0.25">
      <c r="C133" s="10">
        <f>SUBTOTAL(103,$D$5:$D133)+0</f>
        <v>0</v>
      </c>
      <c r="D133" s="26"/>
      <c r="E133" s="10" t="e">
        <f>VLOOKUP(Table4[[#This Row],[Department]],Department[],2,FALSE)</f>
        <v>#N/A</v>
      </c>
      <c r="F133" s="26"/>
      <c r="G133" s="26"/>
      <c r="H133" s="29"/>
      <c r="I133" s="22"/>
      <c r="J133" s="30"/>
      <c r="K133" s="11">
        <f>Table4[[#This Row],[Quantity]]*Table4[[#This Row],[Unit Cost]]</f>
        <v>0</v>
      </c>
      <c r="L133" s="29"/>
    </row>
    <row r="134" spans="3:12" x14ac:dyDescent="0.25">
      <c r="C134" s="10">
        <f>SUBTOTAL(103,$D$5:$D134)+0</f>
        <v>0</v>
      </c>
      <c r="D134" s="26"/>
      <c r="E134" s="10" t="e">
        <f>VLOOKUP(Table4[[#This Row],[Department]],Department[],2,FALSE)</f>
        <v>#N/A</v>
      </c>
      <c r="F134" s="26"/>
      <c r="G134" s="26"/>
      <c r="H134" s="29"/>
      <c r="I134" s="22"/>
      <c r="J134" s="30"/>
      <c r="K134" s="11">
        <f>Table4[[#This Row],[Quantity]]*Table4[[#This Row],[Unit Cost]]</f>
        <v>0</v>
      </c>
      <c r="L134" s="29"/>
    </row>
    <row r="135" spans="3:12" x14ac:dyDescent="0.25">
      <c r="C135" s="10">
        <f>SUBTOTAL(103,$D$5:$D135)+0</f>
        <v>0</v>
      </c>
      <c r="D135" s="26"/>
      <c r="E135" s="10" t="e">
        <f>VLOOKUP(Table4[[#This Row],[Department]],Department[],2,FALSE)</f>
        <v>#N/A</v>
      </c>
      <c r="F135" s="26"/>
      <c r="G135" s="26"/>
      <c r="H135" s="29"/>
      <c r="I135" s="22"/>
      <c r="J135" s="30"/>
      <c r="K135" s="11">
        <f>Table4[[#This Row],[Quantity]]*Table4[[#This Row],[Unit Cost]]</f>
        <v>0</v>
      </c>
      <c r="L135" s="29"/>
    </row>
    <row r="136" spans="3:12" x14ac:dyDescent="0.25">
      <c r="C136" s="10">
        <f>SUBTOTAL(103,$D$5:$D136)+0</f>
        <v>0</v>
      </c>
      <c r="D136" s="26"/>
      <c r="E136" s="10" t="e">
        <f>VLOOKUP(Table4[[#This Row],[Department]],Department[],2,FALSE)</f>
        <v>#N/A</v>
      </c>
      <c r="F136" s="26"/>
      <c r="G136" s="26"/>
      <c r="H136" s="29"/>
      <c r="I136" s="22"/>
      <c r="J136" s="30"/>
      <c r="K136" s="11">
        <f>Table4[[#This Row],[Quantity]]*Table4[[#This Row],[Unit Cost]]</f>
        <v>0</v>
      </c>
      <c r="L136" s="29"/>
    </row>
    <row r="137" spans="3:12" x14ac:dyDescent="0.25">
      <c r="C137" s="10">
        <f>SUBTOTAL(103,$D$5:$D137)+0</f>
        <v>0</v>
      </c>
      <c r="D137" s="26"/>
      <c r="E137" s="10" t="e">
        <f>VLOOKUP(Table4[[#This Row],[Department]],Department[],2,FALSE)</f>
        <v>#N/A</v>
      </c>
      <c r="F137" s="26"/>
      <c r="G137" s="26"/>
      <c r="H137" s="29"/>
      <c r="I137" s="22"/>
      <c r="J137" s="30"/>
      <c r="K137" s="11">
        <f>Table4[[#This Row],[Quantity]]*Table4[[#This Row],[Unit Cost]]</f>
        <v>0</v>
      </c>
      <c r="L137" s="29"/>
    </row>
    <row r="138" spans="3:12" x14ac:dyDescent="0.25">
      <c r="C138" s="10">
        <f>SUBTOTAL(103,$D$5:$D138)+0</f>
        <v>0</v>
      </c>
      <c r="D138" s="26"/>
      <c r="E138" s="10" t="e">
        <f>VLOOKUP(Table4[[#This Row],[Department]],Department[],2,FALSE)</f>
        <v>#N/A</v>
      </c>
      <c r="F138" s="26"/>
      <c r="G138" s="26"/>
      <c r="H138" s="29"/>
      <c r="I138" s="22"/>
      <c r="J138" s="30"/>
      <c r="K138" s="11">
        <f>Table4[[#This Row],[Quantity]]*Table4[[#This Row],[Unit Cost]]</f>
        <v>0</v>
      </c>
      <c r="L138" s="29"/>
    </row>
    <row r="139" spans="3:12" x14ac:dyDescent="0.25">
      <c r="C139" s="10">
        <f>SUBTOTAL(103,$D$5:$D139)+0</f>
        <v>0</v>
      </c>
      <c r="D139" s="26"/>
      <c r="E139" s="10" t="e">
        <f>VLOOKUP(Table4[[#This Row],[Department]],Department[],2,FALSE)</f>
        <v>#N/A</v>
      </c>
      <c r="F139" s="26"/>
      <c r="G139" s="26"/>
      <c r="H139" s="29"/>
      <c r="I139" s="22"/>
      <c r="J139" s="30"/>
      <c r="K139" s="11">
        <f>Table4[[#This Row],[Quantity]]*Table4[[#This Row],[Unit Cost]]</f>
        <v>0</v>
      </c>
      <c r="L139" s="29"/>
    </row>
    <row r="140" spans="3:12" x14ac:dyDescent="0.25">
      <c r="C140" s="10">
        <f>SUBTOTAL(103,$D$5:$D140)+0</f>
        <v>0</v>
      </c>
      <c r="D140" s="26"/>
      <c r="E140" s="10" t="e">
        <f>VLOOKUP(Table4[[#This Row],[Department]],Department[],2,FALSE)</f>
        <v>#N/A</v>
      </c>
      <c r="F140" s="26"/>
      <c r="G140" s="26"/>
      <c r="H140" s="29"/>
      <c r="I140" s="22"/>
      <c r="J140" s="30"/>
      <c r="K140" s="11">
        <f>Table4[[#This Row],[Quantity]]*Table4[[#This Row],[Unit Cost]]</f>
        <v>0</v>
      </c>
      <c r="L140" s="29"/>
    </row>
    <row r="141" spans="3:12" x14ac:dyDescent="0.25">
      <c r="C141" s="10">
        <f>SUBTOTAL(103,$D$5:$D141)+0</f>
        <v>0</v>
      </c>
      <c r="D141" s="26"/>
      <c r="E141" s="10" t="e">
        <f>VLOOKUP(Table4[[#This Row],[Department]],Department[],2,FALSE)</f>
        <v>#N/A</v>
      </c>
      <c r="F141" s="26"/>
      <c r="G141" s="26"/>
      <c r="H141" s="29"/>
      <c r="I141" s="22"/>
      <c r="J141" s="30"/>
      <c r="K141" s="11">
        <f>Table4[[#This Row],[Quantity]]*Table4[[#This Row],[Unit Cost]]</f>
        <v>0</v>
      </c>
      <c r="L141" s="29"/>
    </row>
    <row r="142" spans="3:12" x14ac:dyDescent="0.25">
      <c r="C142" s="10">
        <f>SUBTOTAL(103,$D$5:$D142)+0</f>
        <v>0</v>
      </c>
      <c r="D142" s="26"/>
      <c r="E142" s="10" t="e">
        <f>VLOOKUP(Table4[[#This Row],[Department]],Department[],2,FALSE)</f>
        <v>#N/A</v>
      </c>
      <c r="F142" s="26"/>
      <c r="G142" s="26"/>
      <c r="H142" s="29"/>
      <c r="I142" s="22"/>
      <c r="J142" s="30"/>
      <c r="K142" s="11">
        <f>Table4[[#This Row],[Quantity]]*Table4[[#This Row],[Unit Cost]]</f>
        <v>0</v>
      </c>
      <c r="L142" s="29"/>
    </row>
    <row r="143" spans="3:12" x14ac:dyDescent="0.25">
      <c r="C143" s="10">
        <f>SUBTOTAL(103,$D$5:$D143)+0</f>
        <v>0</v>
      </c>
      <c r="D143" s="26"/>
      <c r="E143" s="10" t="e">
        <f>VLOOKUP(Table4[[#This Row],[Department]],Department[],2,FALSE)</f>
        <v>#N/A</v>
      </c>
      <c r="F143" s="26"/>
      <c r="G143" s="26"/>
      <c r="H143" s="29"/>
      <c r="I143" s="22"/>
      <c r="J143" s="30"/>
      <c r="K143" s="11">
        <f>Table4[[#This Row],[Quantity]]*Table4[[#This Row],[Unit Cost]]</f>
        <v>0</v>
      </c>
      <c r="L143" s="29"/>
    </row>
    <row r="144" spans="3:12" x14ac:dyDescent="0.25">
      <c r="C144" s="10">
        <f>SUBTOTAL(103,$D$5:$D144)+0</f>
        <v>0</v>
      </c>
      <c r="D144" s="26"/>
      <c r="E144" s="10" t="e">
        <f>VLOOKUP(Table4[[#This Row],[Department]],Department[],2,FALSE)</f>
        <v>#N/A</v>
      </c>
      <c r="F144" s="26"/>
      <c r="G144" s="26"/>
      <c r="H144" s="29"/>
      <c r="I144" s="22"/>
      <c r="J144" s="30"/>
      <c r="K144" s="11">
        <f>Table4[[#This Row],[Quantity]]*Table4[[#This Row],[Unit Cost]]</f>
        <v>0</v>
      </c>
      <c r="L144" s="29"/>
    </row>
    <row r="145" spans="3:12" x14ac:dyDescent="0.25">
      <c r="C145" s="10">
        <f>SUBTOTAL(103,$D$5:$D145)+0</f>
        <v>0</v>
      </c>
      <c r="D145" s="26"/>
      <c r="E145" s="10" t="e">
        <f>VLOOKUP(Table4[[#This Row],[Department]],Department[],2,FALSE)</f>
        <v>#N/A</v>
      </c>
      <c r="F145" s="26"/>
      <c r="G145" s="26"/>
      <c r="H145" s="29"/>
      <c r="I145" s="22"/>
      <c r="J145" s="30"/>
      <c r="K145" s="11">
        <f>Table4[[#This Row],[Quantity]]*Table4[[#This Row],[Unit Cost]]</f>
        <v>0</v>
      </c>
      <c r="L145" s="29"/>
    </row>
    <row r="146" spans="3:12" x14ac:dyDescent="0.25">
      <c r="C146" s="10">
        <f>SUBTOTAL(103,$D$5:$D146)+0</f>
        <v>0</v>
      </c>
      <c r="D146" s="26"/>
      <c r="E146" s="10" t="e">
        <f>VLOOKUP(Table4[[#This Row],[Department]],Department[],2,FALSE)</f>
        <v>#N/A</v>
      </c>
      <c r="F146" s="26"/>
      <c r="G146" s="26"/>
      <c r="H146" s="29"/>
      <c r="I146" s="22"/>
      <c r="J146" s="30"/>
      <c r="K146" s="11">
        <f>Table4[[#This Row],[Quantity]]*Table4[[#This Row],[Unit Cost]]</f>
        <v>0</v>
      </c>
      <c r="L146" s="29"/>
    </row>
    <row r="147" spans="3:12" x14ac:dyDescent="0.25">
      <c r="C147" s="10">
        <f>SUBTOTAL(103,$D$5:$D147)+0</f>
        <v>0</v>
      </c>
      <c r="D147" s="26"/>
      <c r="E147" s="10" t="e">
        <f>VLOOKUP(Table4[[#This Row],[Department]],Department[],2,FALSE)</f>
        <v>#N/A</v>
      </c>
      <c r="F147" s="26"/>
      <c r="G147" s="26"/>
      <c r="H147" s="29"/>
      <c r="I147" s="22"/>
      <c r="J147" s="30"/>
      <c r="K147" s="11">
        <f>Table4[[#This Row],[Quantity]]*Table4[[#This Row],[Unit Cost]]</f>
        <v>0</v>
      </c>
      <c r="L147" s="29"/>
    </row>
    <row r="148" spans="3:12" x14ac:dyDescent="0.25">
      <c r="C148" s="10">
        <f>SUBTOTAL(103,$D$5:$D148)+0</f>
        <v>0</v>
      </c>
      <c r="D148" s="26"/>
      <c r="E148" s="10" t="e">
        <f>VLOOKUP(Table4[[#This Row],[Department]],Department[],2,FALSE)</f>
        <v>#N/A</v>
      </c>
      <c r="F148" s="26"/>
      <c r="G148" s="26"/>
      <c r="H148" s="29"/>
      <c r="I148" s="22"/>
      <c r="J148" s="30"/>
      <c r="K148" s="11">
        <f>Table4[[#This Row],[Quantity]]*Table4[[#This Row],[Unit Cost]]</f>
        <v>0</v>
      </c>
      <c r="L148" s="29"/>
    </row>
    <row r="149" spans="3:12" x14ac:dyDescent="0.25">
      <c r="C149" s="10">
        <f>SUBTOTAL(103,$D$5:$D149)+0</f>
        <v>0</v>
      </c>
      <c r="D149" s="26"/>
      <c r="E149" s="10" t="e">
        <f>VLOOKUP(Table4[[#This Row],[Department]],Department[],2,FALSE)</f>
        <v>#N/A</v>
      </c>
      <c r="F149" s="26"/>
      <c r="G149" s="26"/>
      <c r="H149" s="29"/>
      <c r="I149" s="22"/>
      <c r="J149" s="30"/>
      <c r="K149" s="11">
        <f>Table4[[#This Row],[Quantity]]*Table4[[#This Row],[Unit Cost]]</f>
        <v>0</v>
      </c>
      <c r="L149" s="29"/>
    </row>
    <row r="150" spans="3:12" x14ac:dyDescent="0.25">
      <c r="C150" s="10">
        <f>SUBTOTAL(103,$D$5:$D150)+0</f>
        <v>0</v>
      </c>
      <c r="D150" s="26"/>
      <c r="E150" s="10" t="e">
        <f>VLOOKUP(Table4[[#This Row],[Department]],Department[],2,FALSE)</f>
        <v>#N/A</v>
      </c>
      <c r="F150" s="26"/>
      <c r="G150" s="26"/>
      <c r="H150" s="29"/>
      <c r="I150" s="22"/>
      <c r="J150" s="30"/>
      <c r="K150" s="11">
        <f>Table4[[#This Row],[Quantity]]*Table4[[#This Row],[Unit Cost]]</f>
        <v>0</v>
      </c>
      <c r="L150" s="29"/>
    </row>
    <row r="151" spans="3:12" x14ac:dyDescent="0.25">
      <c r="C151" s="10">
        <f>SUBTOTAL(103,$D$5:$D151)+0</f>
        <v>0</v>
      </c>
      <c r="D151" s="26"/>
      <c r="E151" s="10" t="e">
        <f>VLOOKUP(Table4[[#This Row],[Department]],Department[],2,FALSE)</f>
        <v>#N/A</v>
      </c>
      <c r="F151" s="26"/>
      <c r="G151" s="26"/>
      <c r="H151" s="29"/>
      <c r="I151" s="22"/>
      <c r="J151" s="30"/>
      <c r="K151" s="11">
        <f>Table4[[#This Row],[Quantity]]*Table4[[#This Row],[Unit Cost]]</f>
        <v>0</v>
      </c>
      <c r="L151" s="29"/>
    </row>
    <row r="152" spans="3:12" x14ac:dyDescent="0.25">
      <c r="C152" s="10">
        <f>SUBTOTAL(103,$D$5:$D152)+0</f>
        <v>0</v>
      </c>
      <c r="D152" s="26"/>
      <c r="E152" s="10" t="e">
        <f>VLOOKUP(Table4[[#This Row],[Department]],Department[],2,FALSE)</f>
        <v>#N/A</v>
      </c>
      <c r="F152" s="26"/>
      <c r="G152" s="26"/>
      <c r="H152" s="29"/>
      <c r="I152" s="22"/>
      <c r="J152" s="30"/>
      <c r="K152" s="11">
        <f>Table4[[#This Row],[Quantity]]*Table4[[#This Row],[Unit Cost]]</f>
        <v>0</v>
      </c>
      <c r="L152" s="29"/>
    </row>
    <row r="153" spans="3:12" x14ac:dyDescent="0.25">
      <c r="C153" s="10">
        <f>SUBTOTAL(103,$D$5:$D153)+0</f>
        <v>0</v>
      </c>
      <c r="D153" s="26"/>
      <c r="E153" s="10" t="e">
        <f>VLOOKUP(Table4[[#This Row],[Department]],Department[],2,FALSE)</f>
        <v>#N/A</v>
      </c>
      <c r="F153" s="26"/>
      <c r="G153" s="26"/>
      <c r="H153" s="29"/>
      <c r="I153" s="22"/>
      <c r="J153" s="30"/>
      <c r="K153" s="11">
        <f>Table4[[#This Row],[Quantity]]*Table4[[#This Row],[Unit Cost]]</f>
        <v>0</v>
      </c>
      <c r="L153" s="29"/>
    </row>
    <row r="154" spans="3:12" x14ac:dyDescent="0.25">
      <c r="C154" s="10">
        <f>SUBTOTAL(103,$D$5:$D154)+0</f>
        <v>0</v>
      </c>
      <c r="D154" s="26"/>
      <c r="E154" s="10" t="e">
        <f>VLOOKUP(Table4[[#This Row],[Department]],Department[],2,FALSE)</f>
        <v>#N/A</v>
      </c>
      <c r="F154" s="26"/>
      <c r="G154" s="26"/>
      <c r="H154" s="29"/>
      <c r="I154" s="22"/>
      <c r="J154" s="30"/>
      <c r="K154" s="11">
        <f>Table4[[#This Row],[Quantity]]*Table4[[#This Row],[Unit Cost]]</f>
        <v>0</v>
      </c>
      <c r="L154" s="29"/>
    </row>
  </sheetData>
  <sheetProtection sheet="1" objects="1" scenarios="1" selectLockedCells="1"/>
  <mergeCells count="2">
    <mergeCell ref="C1:L1"/>
    <mergeCell ref="C2:L2"/>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E3B0E9BD-B804-41A9-83A4-4A316290CBDD}">
          <x14:formula1>
            <xm:f>Data!$A$2:$A$203</xm:f>
          </x14:formula1>
          <xm:sqref>D5:D154</xm:sqref>
        </x14:dataValidation>
        <x14:dataValidation type="list" allowBlank="1" showInputMessage="1" showErrorMessage="1" xr:uid="{97B2D4D6-4A83-4B0F-A4AE-7F7E441EA78C}">
          <x14:formula1>
            <xm:f>Data!$D$2:$D$6</xm:f>
          </x14:formula1>
          <xm:sqref>F155:F1048576 F5:F154</xm:sqref>
        </x14:dataValidation>
        <x14:dataValidation type="list" allowBlank="1" showInputMessage="1" showErrorMessage="1" xr:uid="{3232FADA-F81C-4F20-8215-792932850097}">
          <x14:formula1>
            <xm:f>Data!$F$2:$F$3</xm:f>
          </x14:formula1>
          <xm:sqref>G5:G154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1318-0680-49D6-BB64-1B02E51F29ED}">
  <sheetPr>
    <tabColor rgb="FF0070C0"/>
  </sheetPr>
  <dimension ref="A1:I58"/>
  <sheetViews>
    <sheetView showZeros="0" workbookViewId="0">
      <selection activeCell="D5" sqref="D5"/>
    </sheetView>
  </sheetViews>
  <sheetFormatPr defaultRowHeight="15" x14ac:dyDescent="0.25"/>
  <cols>
    <col min="1" max="1" width="21.42578125" style="5" customWidth="1"/>
    <col min="2" max="2" width="4.28515625" style="5" customWidth="1"/>
    <col min="3" max="3" width="8" customWidth="1"/>
    <col min="4" max="4" width="38.140625" bestFit="1" customWidth="1"/>
    <col min="5" max="5" width="13.42578125" customWidth="1"/>
    <col min="6" max="6" width="48.7109375" customWidth="1"/>
    <col min="7" max="7" width="20.140625" style="2" bestFit="1" customWidth="1"/>
    <col min="8" max="8" width="23" bestFit="1" customWidth="1"/>
    <col min="9" max="9" width="83.85546875" customWidth="1"/>
  </cols>
  <sheetData>
    <row r="1" spans="3:9" ht="26.25" x14ac:dyDescent="0.4">
      <c r="C1" s="32" t="s">
        <v>602</v>
      </c>
      <c r="D1" s="32"/>
      <c r="E1" s="32"/>
      <c r="F1" s="32"/>
      <c r="G1" s="32"/>
      <c r="H1" s="32"/>
      <c r="I1" s="32"/>
    </row>
    <row r="2" spans="3:9" ht="39" customHeight="1" x14ac:dyDescent="0.25">
      <c r="C2" s="34" t="s">
        <v>584</v>
      </c>
      <c r="D2" s="34"/>
      <c r="E2" s="34"/>
      <c r="F2" s="34"/>
      <c r="G2" s="34"/>
      <c r="H2" s="34"/>
      <c r="I2" s="34"/>
    </row>
    <row r="3" spans="3:9" x14ac:dyDescent="0.25">
      <c r="C3" s="5"/>
      <c r="D3" s="5"/>
      <c r="E3" s="5"/>
      <c r="F3" s="5"/>
      <c r="G3" s="13"/>
      <c r="H3" s="5"/>
      <c r="I3" s="5"/>
    </row>
    <row r="4" spans="3:9" ht="30" x14ac:dyDescent="0.25">
      <c r="C4" s="9" t="s">
        <v>393</v>
      </c>
      <c r="D4" s="9" t="s">
        <v>394</v>
      </c>
      <c r="E4" s="9" t="s">
        <v>382</v>
      </c>
      <c r="F4" s="9" t="s">
        <v>424</v>
      </c>
      <c r="G4" s="9" t="s">
        <v>425</v>
      </c>
      <c r="H4" s="14" t="s">
        <v>585</v>
      </c>
      <c r="I4" s="9" t="s">
        <v>392</v>
      </c>
    </row>
    <row r="5" spans="3:9" x14ac:dyDescent="0.25">
      <c r="C5" s="10">
        <f>SUBTOTAL(103,$D$5:$D5)+0</f>
        <v>0</v>
      </c>
      <c r="D5" s="26"/>
      <c r="E5" s="10" t="e">
        <f>VLOOKUP(Table68[[#This Row],[Department]],Department[],2,FALSE)</f>
        <v>#N/A</v>
      </c>
      <c r="F5" s="26"/>
      <c r="G5" s="22"/>
      <c r="H5" s="12" t="e">
        <f>VLOOKUP(Table68[[#This Row],[Proposed Grade]],Salary[],2,FALSE)</f>
        <v>#N/A</v>
      </c>
      <c r="I5" s="29"/>
    </row>
    <row r="6" spans="3:9" x14ac:dyDescent="0.25">
      <c r="C6" s="10">
        <f>SUBTOTAL(103,$D$5:$D6)+0</f>
        <v>0</v>
      </c>
      <c r="D6" s="26"/>
      <c r="E6" s="10" t="e">
        <f>VLOOKUP(Table68[[#This Row],[Department]],Department[],2,FALSE)</f>
        <v>#N/A</v>
      </c>
      <c r="F6" s="26"/>
      <c r="G6" s="22"/>
      <c r="H6" s="12" t="e">
        <f>VLOOKUP(Table68[[#This Row],[Proposed Grade]],Salary[],2,FALSE)</f>
        <v>#N/A</v>
      </c>
      <c r="I6" s="29"/>
    </row>
    <row r="7" spans="3:9" x14ac:dyDescent="0.25">
      <c r="C7" s="10">
        <f>SUBTOTAL(103,$D$5:$D7)+0</f>
        <v>0</v>
      </c>
      <c r="D7" s="26"/>
      <c r="E7" s="10" t="e">
        <f>VLOOKUP(Table68[[#This Row],[Department]],Department[],2,FALSE)</f>
        <v>#N/A</v>
      </c>
      <c r="F7" s="26"/>
      <c r="G7" s="22"/>
      <c r="H7" s="12" t="e">
        <f>VLOOKUP(Table68[[#This Row],[Proposed Grade]],Salary[],2,FALSE)</f>
        <v>#N/A</v>
      </c>
      <c r="I7" s="29"/>
    </row>
    <row r="8" spans="3:9" x14ac:dyDescent="0.25">
      <c r="C8" s="10">
        <f>SUBTOTAL(103,$D$5:$D8)+0</f>
        <v>0</v>
      </c>
      <c r="D8" s="26"/>
      <c r="E8" s="10" t="e">
        <f>VLOOKUP(Table68[[#This Row],[Department]],Department[],2,FALSE)</f>
        <v>#N/A</v>
      </c>
      <c r="F8" s="26"/>
      <c r="G8" s="22"/>
      <c r="H8" s="12" t="e">
        <f>VLOOKUP(Table68[[#This Row],[Proposed Grade]],Salary[],2,FALSE)</f>
        <v>#N/A</v>
      </c>
      <c r="I8" s="29"/>
    </row>
    <row r="9" spans="3:9" x14ac:dyDescent="0.25">
      <c r="C9" s="10">
        <f>SUBTOTAL(103,$D$5:$D9)+0</f>
        <v>0</v>
      </c>
      <c r="D9" s="26"/>
      <c r="E9" s="10" t="e">
        <f>VLOOKUP(Table68[[#This Row],[Department]],Department[],2,FALSE)</f>
        <v>#N/A</v>
      </c>
      <c r="F9" s="26"/>
      <c r="G9" s="22"/>
      <c r="H9" s="12" t="e">
        <f>VLOOKUP(Table68[[#This Row],[Proposed Grade]],Salary[],2,FALSE)</f>
        <v>#N/A</v>
      </c>
      <c r="I9" s="29"/>
    </row>
    <row r="10" spans="3:9" x14ac:dyDescent="0.25">
      <c r="C10" s="10">
        <f>SUBTOTAL(103,$D$5:$D10)+0</f>
        <v>0</v>
      </c>
      <c r="D10" s="26"/>
      <c r="E10" s="10" t="e">
        <f>VLOOKUP(Table68[[#This Row],[Department]],Department[],2,FALSE)</f>
        <v>#N/A</v>
      </c>
      <c r="F10" s="26"/>
      <c r="G10" s="22"/>
      <c r="H10" s="12" t="e">
        <f>VLOOKUP(Table68[[#This Row],[Proposed Grade]],Salary[],2,FALSE)</f>
        <v>#N/A</v>
      </c>
      <c r="I10" s="29"/>
    </row>
    <row r="11" spans="3:9" x14ac:dyDescent="0.25">
      <c r="C11" s="10">
        <f>SUBTOTAL(103,$D$5:$D11)+0</f>
        <v>0</v>
      </c>
      <c r="D11" s="26"/>
      <c r="E11" s="10" t="e">
        <f>VLOOKUP(Table68[[#This Row],[Department]],Department[],2,FALSE)</f>
        <v>#N/A</v>
      </c>
      <c r="F11" s="26"/>
      <c r="G11" s="22"/>
      <c r="H11" s="12" t="e">
        <f>VLOOKUP(Table68[[#This Row],[Proposed Grade]],Salary[],2,FALSE)</f>
        <v>#N/A</v>
      </c>
      <c r="I11" s="29"/>
    </row>
    <row r="12" spans="3:9" x14ac:dyDescent="0.25">
      <c r="C12" s="10">
        <f>SUBTOTAL(103,$D$5:$D12)+0</f>
        <v>0</v>
      </c>
      <c r="D12" s="26"/>
      <c r="E12" s="10" t="e">
        <f>VLOOKUP(Table68[[#This Row],[Department]],Department[],2,FALSE)</f>
        <v>#N/A</v>
      </c>
      <c r="F12" s="26"/>
      <c r="G12" s="22"/>
      <c r="H12" s="12" t="e">
        <f>VLOOKUP(Table68[[#This Row],[Proposed Grade]],Salary[],2,FALSE)</f>
        <v>#N/A</v>
      </c>
      <c r="I12" s="29"/>
    </row>
    <row r="13" spans="3:9" x14ac:dyDescent="0.25">
      <c r="C13" s="10">
        <f>SUBTOTAL(103,$D$5:$D13)+0</f>
        <v>0</v>
      </c>
      <c r="D13" s="26"/>
      <c r="E13" s="10" t="e">
        <f>VLOOKUP(Table68[[#This Row],[Department]],Department[],2,FALSE)</f>
        <v>#N/A</v>
      </c>
      <c r="F13" s="26"/>
      <c r="G13" s="22"/>
      <c r="H13" s="12" t="e">
        <f>VLOOKUP(Table68[[#This Row],[Proposed Grade]],Salary[],2,FALSE)</f>
        <v>#N/A</v>
      </c>
      <c r="I13" s="29"/>
    </row>
    <row r="14" spans="3:9" x14ac:dyDescent="0.25">
      <c r="C14" s="10">
        <f>SUBTOTAL(103,$D$5:$D14)+0</f>
        <v>0</v>
      </c>
      <c r="D14" s="26"/>
      <c r="E14" s="10" t="e">
        <f>VLOOKUP(Table68[[#This Row],[Department]],Department[],2,FALSE)</f>
        <v>#N/A</v>
      </c>
      <c r="F14" s="26"/>
      <c r="G14" s="22"/>
      <c r="H14" s="12" t="e">
        <f>VLOOKUP(Table68[[#This Row],[Proposed Grade]],Salary[],2,FALSE)</f>
        <v>#N/A</v>
      </c>
      <c r="I14" s="29"/>
    </row>
    <row r="15" spans="3:9" x14ac:dyDescent="0.25">
      <c r="C15" s="10">
        <f>SUBTOTAL(103,$D$5:$D15)+0</f>
        <v>0</v>
      </c>
      <c r="D15" s="26"/>
      <c r="E15" s="10" t="e">
        <f>VLOOKUP(Table68[[#This Row],[Department]],Department[],2,FALSE)</f>
        <v>#N/A</v>
      </c>
      <c r="F15" s="26"/>
      <c r="G15" s="22"/>
      <c r="H15" s="12" t="e">
        <f>VLOOKUP(Table68[[#This Row],[Proposed Grade]],Salary[],2,FALSE)</f>
        <v>#N/A</v>
      </c>
      <c r="I15" s="29"/>
    </row>
    <row r="16" spans="3:9" x14ac:dyDescent="0.25">
      <c r="C16" s="10">
        <f>SUBTOTAL(103,$D$5:$D16)+0</f>
        <v>0</v>
      </c>
      <c r="D16" s="26"/>
      <c r="E16" s="10" t="e">
        <f>VLOOKUP(Table68[[#This Row],[Department]],Department[],2,FALSE)</f>
        <v>#N/A</v>
      </c>
      <c r="F16" s="26"/>
      <c r="G16" s="22"/>
      <c r="H16" s="12" t="e">
        <f>VLOOKUP(Table68[[#This Row],[Proposed Grade]],Salary[],2,FALSE)</f>
        <v>#N/A</v>
      </c>
      <c r="I16" s="29"/>
    </row>
    <row r="17" spans="3:9" x14ac:dyDescent="0.25">
      <c r="C17" s="10">
        <f>SUBTOTAL(103,$D$5:$D17)+0</f>
        <v>0</v>
      </c>
      <c r="D17" s="26"/>
      <c r="E17" s="10" t="e">
        <f>VLOOKUP(Table68[[#This Row],[Department]],Department[],2,FALSE)</f>
        <v>#N/A</v>
      </c>
      <c r="F17" s="26"/>
      <c r="G17" s="22"/>
      <c r="H17" s="12" t="e">
        <f>VLOOKUP(Table68[[#This Row],[Proposed Grade]],Salary[],2,FALSE)</f>
        <v>#N/A</v>
      </c>
      <c r="I17" s="29"/>
    </row>
    <row r="18" spans="3:9" x14ac:dyDescent="0.25">
      <c r="C18" s="10">
        <f>SUBTOTAL(103,$D$5:$D18)+0</f>
        <v>0</v>
      </c>
      <c r="D18" s="26"/>
      <c r="E18" s="10" t="e">
        <f>VLOOKUP(Table68[[#This Row],[Department]],Department[],2,FALSE)</f>
        <v>#N/A</v>
      </c>
      <c r="F18" s="26"/>
      <c r="G18" s="22"/>
      <c r="H18" s="12" t="e">
        <f>VLOOKUP(Table68[[#This Row],[Proposed Grade]],Salary[],2,FALSE)</f>
        <v>#N/A</v>
      </c>
      <c r="I18" s="29"/>
    </row>
    <row r="19" spans="3:9" x14ac:dyDescent="0.25">
      <c r="C19" s="10">
        <f>SUBTOTAL(103,$D$5:$D19)+0</f>
        <v>0</v>
      </c>
      <c r="D19" s="26"/>
      <c r="E19" s="10" t="e">
        <f>VLOOKUP(Table68[[#This Row],[Department]],Department[],2,FALSE)</f>
        <v>#N/A</v>
      </c>
      <c r="F19" s="26"/>
      <c r="G19" s="22"/>
      <c r="H19" s="12" t="e">
        <f>VLOOKUP(Table68[[#This Row],[Proposed Grade]],Salary[],2,FALSE)</f>
        <v>#N/A</v>
      </c>
      <c r="I19" s="29"/>
    </row>
    <row r="20" spans="3:9" x14ac:dyDescent="0.25">
      <c r="C20" s="10">
        <f>SUBTOTAL(103,$D$5:$D20)+0</f>
        <v>0</v>
      </c>
      <c r="D20" s="26"/>
      <c r="E20" s="10" t="e">
        <f>VLOOKUP(Table68[[#This Row],[Department]],Department[],2,FALSE)</f>
        <v>#N/A</v>
      </c>
      <c r="F20" s="26"/>
      <c r="G20" s="22"/>
      <c r="H20" s="12" t="e">
        <f>VLOOKUP(Table68[[#This Row],[Proposed Grade]],Salary[],2,FALSE)</f>
        <v>#N/A</v>
      </c>
      <c r="I20" s="29"/>
    </row>
    <row r="21" spans="3:9" x14ac:dyDescent="0.25">
      <c r="C21" s="10">
        <f>SUBTOTAL(103,$D$5:$D21)+0</f>
        <v>0</v>
      </c>
      <c r="D21" s="26"/>
      <c r="E21" s="10" t="e">
        <f>VLOOKUP(Table68[[#This Row],[Department]],Department[],2,FALSE)</f>
        <v>#N/A</v>
      </c>
      <c r="F21" s="26"/>
      <c r="G21" s="22"/>
      <c r="H21" s="12" t="e">
        <f>VLOOKUP(Table68[[#This Row],[Proposed Grade]],Salary[],2,FALSE)</f>
        <v>#N/A</v>
      </c>
      <c r="I21" s="29"/>
    </row>
    <row r="22" spans="3:9" x14ac:dyDescent="0.25">
      <c r="C22" s="10">
        <f>SUBTOTAL(103,$D$5:$D22)+0</f>
        <v>0</v>
      </c>
      <c r="D22" s="26"/>
      <c r="E22" s="10" t="e">
        <f>VLOOKUP(Table68[[#This Row],[Department]],Department[],2,FALSE)</f>
        <v>#N/A</v>
      </c>
      <c r="F22" s="26"/>
      <c r="G22" s="22"/>
      <c r="H22" s="12" t="e">
        <f>VLOOKUP(Table68[[#This Row],[Proposed Grade]],Salary[],2,FALSE)</f>
        <v>#N/A</v>
      </c>
      <c r="I22" s="29"/>
    </row>
    <row r="23" spans="3:9" x14ac:dyDescent="0.25">
      <c r="C23" s="10">
        <f>SUBTOTAL(103,$D$5:$D23)+0</f>
        <v>0</v>
      </c>
      <c r="D23" s="26"/>
      <c r="E23" s="10" t="e">
        <f>VLOOKUP(Table68[[#This Row],[Department]],Department[],2,FALSE)</f>
        <v>#N/A</v>
      </c>
      <c r="F23" s="26"/>
      <c r="G23" s="22"/>
      <c r="H23" s="12" t="e">
        <f>VLOOKUP(Table68[[#This Row],[Proposed Grade]],Salary[],2,FALSE)</f>
        <v>#N/A</v>
      </c>
      <c r="I23" s="29"/>
    </row>
    <row r="24" spans="3:9" x14ac:dyDescent="0.25">
      <c r="C24" s="10">
        <f>SUBTOTAL(103,$D$5:$D24)+0</f>
        <v>0</v>
      </c>
      <c r="D24" s="26"/>
      <c r="E24" s="10" t="e">
        <f>VLOOKUP(Table68[[#This Row],[Department]],Department[],2,FALSE)</f>
        <v>#N/A</v>
      </c>
      <c r="F24" s="26"/>
      <c r="G24" s="22"/>
      <c r="H24" s="12" t="e">
        <f>VLOOKUP(Table68[[#This Row],[Proposed Grade]],Salary[],2,FALSE)</f>
        <v>#N/A</v>
      </c>
      <c r="I24" s="29"/>
    </row>
    <row r="25" spans="3:9" x14ac:dyDescent="0.25">
      <c r="C25" s="10">
        <f>SUBTOTAL(103,$D$5:$D25)+0</f>
        <v>0</v>
      </c>
      <c r="D25" s="26"/>
      <c r="E25" s="10" t="e">
        <f>VLOOKUP(Table68[[#This Row],[Department]],Department[],2,FALSE)</f>
        <v>#N/A</v>
      </c>
      <c r="F25" s="26"/>
      <c r="G25" s="22"/>
      <c r="H25" s="12" t="e">
        <f>VLOOKUP(Table68[[#This Row],[Proposed Grade]],Salary[],2,FALSE)</f>
        <v>#N/A</v>
      </c>
      <c r="I25" s="29"/>
    </row>
    <row r="26" spans="3:9" x14ac:dyDescent="0.25">
      <c r="C26" s="10">
        <f>SUBTOTAL(103,$D$5:$D26)+0</f>
        <v>0</v>
      </c>
      <c r="D26" s="26"/>
      <c r="E26" s="10" t="e">
        <f>VLOOKUP(Table68[[#This Row],[Department]],Department[],2,FALSE)</f>
        <v>#N/A</v>
      </c>
      <c r="F26" s="26"/>
      <c r="G26" s="22"/>
      <c r="H26" s="12" t="e">
        <f>VLOOKUP(Table68[[#This Row],[Proposed Grade]],Salary[],2,FALSE)</f>
        <v>#N/A</v>
      </c>
      <c r="I26" s="29"/>
    </row>
    <row r="27" spans="3:9" x14ac:dyDescent="0.25">
      <c r="C27" s="10">
        <f>SUBTOTAL(103,$D$5:$D27)+0</f>
        <v>0</v>
      </c>
      <c r="D27" s="26"/>
      <c r="E27" s="10" t="e">
        <f>VLOOKUP(Table68[[#This Row],[Department]],Department[],2,FALSE)</f>
        <v>#N/A</v>
      </c>
      <c r="F27" s="26"/>
      <c r="G27" s="22"/>
      <c r="H27" s="12" t="e">
        <f>VLOOKUP(Table68[[#This Row],[Proposed Grade]],Salary[],2,FALSE)</f>
        <v>#N/A</v>
      </c>
      <c r="I27" s="29"/>
    </row>
    <row r="28" spans="3:9" x14ac:dyDescent="0.25">
      <c r="C28" s="10">
        <f>SUBTOTAL(103,$D$5:$D28)+0</f>
        <v>0</v>
      </c>
      <c r="D28" s="26"/>
      <c r="E28" s="10" t="e">
        <f>VLOOKUP(Table68[[#This Row],[Department]],Department[],2,FALSE)</f>
        <v>#N/A</v>
      </c>
      <c r="F28" s="26"/>
      <c r="G28" s="22"/>
      <c r="H28" s="12" t="e">
        <f>VLOOKUP(Table68[[#This Row],[Proposed Grade]],Salary[],2,FALSE)</f>
        <v>#N/A</v>
      </c>
      <c r="I28" s="29"/>
    </row>
    <row r="29" spans="3:9" x14ac:dyDescent="0.25">
      <c r="C29" s="10">
        <f>SUBTOTAL(103,$D$5:$D29)+0</f>
        <v>0</v>
      </c>
      <c r="D29" s="26"/>
      <c r="E29" s="10" t="e">
        <f>VLOOKUP(Table68[[#This Row],[Department]],Department[],2,FALSE)</f>
        <v>#N/A</v>
      </c>
      <c r="F29" s="26"/>
      <c r="G29" s="22"/>
      <c r="H29" s="12" t="e">
        <f>VLOOKUP(Table68[[#This Row],[Proposed Grade]],Salary[],2,FALSE)</f>
        <v>#N/A</v>
      </c>
      <c r="I29" s="29"/>
    </row>
    <row r="30" spans="3:9" x14ac:dyDescent="0.25">
      <c r="C30" s="10">
        <f>SUBTOTAL(103,$D$5:$D30)+0</f>
        <v>0</v>
      </c>
      <c r="D30" s="26"/>
      <c r="E30" s="10" t="e">
        <f>VLOOKUP(Table68[[#This Row],[Department]],Department[],2,FALSE)</f>
        <v>#N/A</v>
      </c>
      <c r="F30" s="26"/>
      <c r="G30" s="22"/>
      <c r="H30" s="12" t="e">
        <f>VLOOKUP(Table68[[#This Row],[Proposed Grade]],Salary[],2,FALSE)</f>
        <v>#N/A</v>
      </c>
      <c r="I30" s="29"/>
    </row>
    <row r="31" spans="3:9" x14ac:dyDescent="0.25">
      <c r="C31" s="10">
        <f>SUBTOTAL(103,$D$5:$D31)+0</f>
        <v>0</v>
      </c>
      <c r="D31" s="26"/>
      <c r="E31" s="10" t="e">
        <f>VLOOKUP(Table68[[#This Row],[Department]],Department[],2,FALSE)</f>
        <v>#N/A</v>
      </c>
      <c r="F31" s="26"/>
      <c r="G31" s="22"/>
      <c r="H31" s="12" t="e">
        <f>VLOOKUP(Table68[[#This Row],[Proposed Grade]],Salary[],2,FALSE)</f>
        <v>#N/A</v>
      </c>
      <c r="I31" s="29"/>
    </row>
    <row r="32" spans="3:9" x14ac:dyDescent="0.25">
      <c r="C32" s="10">
        <f>SUBTOTAL(103,$D$5:$D32)+0</f>
        <v>0</v>
      </c>
      <c r="D32" s="26"/>
      <c r="E32" s="10" t="e">
        <f>VLOOKUP(Table68[[#This Row],[Department]],Department[],2,FALSE)</f>
        <v>#N/A</v>
      </c>
      <c r="F32" s="26"/>
      <c r="G32" s="22"/>
      <c r="H32" s="12" t="e">
        <f>VLOOKUP(Table68[[#This Row],[Proposed Grade]],Salary[],2,FALSE)</f>
        <v>#N/A</v>
      </c>
      <c r="I32" s="29"/>
    </row>
    <row r="33" spans="3:9" x14ac:dyDescent="0.25">
      <c r="C33" s="10">
        <f>SUBTOTAL(103,$D$5:$D33)+0</f>
        <v>0</v>
      </c>
      <c r="D33" s="26"/>
      <c r="E33" s="10" t="e">
        <f>VLOOKUP(Table68[[#This Row],[Department]],Department[],2,FALSE)</f>
        <v>#N/A</v>
      </c>
      <c r="F33" s="26"/>
      <c r="G33" s="22"/>
      <c r="H33" s="12" t="e">
        <f>VLOOKUP(Table68[[#This Row],[Proposed Grade]],Salary[],2,FALSE)</f>
        <v>#N/A</v>
      </c>
      <c r="I33" s="29"/>
    </row>
    <row r="34" spans="3:9" x14ac:dyDescent="0.25">
      <c r="C34" s="10">
        <f>SUBTOTAL(103,$D$5:$D34)+0</f>
        <v>0</v>
      </c>
      <c r="D34" s="26"/>
      <c r="E34" s="10" t="e">
        <f>VLOOKUP(Table68[[#This Row],[Department]],Department[],2,FALSE)</f>
        <v>#N/A</v>
      </c>
      <c r="F34" s="26"/>
      <c r="G34" s="22"/>
      <c r="H34" s="12" t="e">
        <f>VLOOKUP(Table68[[#This Row],[Proposed Grade]],Salary[],2,FALSE)</f>
        <v>#N/A</v>
      </c>
      <c r="I34" s="29"/>
    </row>
    <row r="35" spans="3:9" x14ac:dyDescent="0.25">
      <c r="C35" s="10">
        <f>SUBTOTAL(103,$D$5:$D35)+0</f>
        <v>0</v>
      </c>
      <c r="D35" s="26"/>
      <c r="E35" s="10" t="e">
        <f>VLOOKUP(Table68[[#This Row],[Department]],Department[],2,FALSE)</f>
        <v>#N/A</v>
      </c>
      <c r="F35" s="26"/>
      <c r="G35" s="22"/>
      <c r="H35" s="12" t="e">
        <f>VLOOKUP(Table68[[#This Row],[Proposed Grade]],Salary[],2,FALSE)</f>
        <v>#N/A</v>
      </c>
      <c r="I35" s="29"/>
    </row>
    <row r="36" spans="3:9" x14ac:dyDescent="0.25">
      <c r="C36" s="10">
        <f>SUBTOTAL(103,$D$5:$D36)+0</f>
        <v>0</v>
      </c>
      <c r="D36" s="26"/>
      <c r="E36" s="10" t="e">
        <f>VLOOKUP(Table68[[#This Row],[Department]],Department[],2,FALSE)</f>
        <v>#N/A</v>
      </c>
      <c r="F36" s="26"/>
      <c r="G36" s="22"/>
      <c r="H36" s="12" t="e">
        <f>VLOOKUP(Table68[[#This Row],[Proposed Grade]],Salary[],2,FALSE)</f>
        <v>#N/A</v>
      </c>
      <c r="I36" s="29"/>
    </row>
    <row r="37" spans="3:9" x14ac:dyDescent="0.25">
      <c r="C37" s="10">
        <f>SUBTOTAL(103,$D$5:$D37)+0</f>
        <v>0</v>
      </c>
      <c r="D37" s="26"/>
      <c r="E37" s="10" t="e">
        <f>VLOOKUP(Table68[[#This Row],[Department]],Department[],2,FALSE)</f>
        <v>#N/A</v>
      </c>
      <c r="F37" s="26"/>
      <c r="G37" s="22"/>
      <c r="H37" s="12" t="e">
        <f>VLOOKUP(Table68[[#This Row],[Proposed Grade]],Salary[],2,FALSE)</f>
        <v>#N/A</v>
      </c>
      <c r="I37" s="29"/>
    </row>
    <row r="38" spans="3:9" x14ac:dyDescent="0.25">
      <c r="C38" s="10">
        <f>SUBTOTAL(103,$D$5:$D38)+0</f>
        <v>0</v>
      </c>
      <c r="D38" s="26"/>
      <c r="E38" s="10" t="e">
        <f>VLOOKUP(Table68[[#This Row],[Department]],Department[],2,FALSE)</f>
        <v>#N/A</v>
      </c>
      <c r="F38" s="26"/>
      <c r="G38" s="22"/>
      <c r="H38" s="12" t="e">
        <f>VLOOKUP(Table68[[#This Row],[Proposed Grade]],Salary[],2,FALSE)</f>
        <v>#N/A</v>
      </c>
      <c r="I38" s="29"/>
    </row>
    <row r="39" spans="3:9" x14ac:dyDescent="0.25">
      <c r="C39" s="10">
        <f>SUBTOTAL(103,$D$5:$D39)+0</f>
        <v>0</v>
      </c>
      <c r="D39" s="26"/>
      <c r="E39" s="10" t="e">
        <f>VLOOKUP(Table68[[#This Row],[Department]],Department[],2,FALSE)</f>
        <v>#N/A</v>
      </c>
      <c r="F39" s="26"/>
      <c r="G39" s="22"/>
      <c r="H39" s="12" t="e">
        <f>VLOOKUP(Table68[[#This Row],[Proposed Grade]],Salary[],2,FALSE)</f>
        <v>#N/A</v>
      </c>
      <c r="I39" s="29"/>
    </row>
    <row r="40" spans="3:9" x14ac:dyDescent="0.25">
      <c r="C40" s="10">
        <f>SUBTOTAL(103,$D$5:$D40)+0</f>
        <v>0</v>
      </c>
      <c r="D40" s="26"/>
      <c r="E40" s="10" t="e">
        <f>VLOOKUP(Table68[[#This Row],[Department]],Department[],2,FALSE)</f>
        <v>#N/A</v>
      </c>
      <c r="F40" s="26"/>
      <c r="G40" s="22"/>
      <c r="H40" s="12" t="e">
        <f>VLOOKUP(Table68[[#This Row],[Proposed Grade]],Salary[],2,FALSE)</f>
        <v>#N/A</v>
      </c>
      <c r="I40" s="29"/>
    </row>
    <row r="41" spans="3:9" x14ac:dyDescent="0.25">
      <c r="C41" s="10">
        <f>SUBTOTAL(103,$D$5:$D41)+0</f>
        <v>0</v>
      </c>
      <c r="D41" s="26"/>
      <c r="E41" s="10" t="e">
        <f>VLOOKUP(Table68[[#This Row],[Department]],Department[],2,FALSE)</f>
        <v>#N/A</v>
      </c>
      <c r="F41" s="26"/>
      <c r="G41" s="22"/>
      <c r="H41" s="12" t="e">
        <f>VLOOKUP(Table68[[#This Row],[Proposed Grade]],Salary[],2,FALSE)</f>
        <v>#N/A</v>
      </c>
      <c r="I41" s="29"/>
    </row>
    <row r="42" spans="3:9" x14ac:dyDescent="0.25">
      <c r="C42" s="10">
        <f>SUBTOTAL(103,$D$5:$D42)+0</f>
        <v>0</v>
      </c>
      <c r="D42" s="26"/>
      <c r="E42" s="10" t="e">
        <f>VLOOKUP(Table68[[#This Row],[Department]],Department[],2,FALSE)</f>
        <v>#N/A</v>
      </c>
      <c r="F42" s="26"/>
      <c r="G42" s="22"/>
      <c r="H42" s="12" t="e">
        <f>VLOOKUP(Table68[[#This Row],[Proposed Grade]],Salary[],2,FALSE)</f>
        <v>#N/A</v>
      </c>
      <c r="I42" s="29"/>
    </row>
    <row r="43" spans="3:9" x14ac:dyDescent="0.25">
      <c r="C43" s="10">
        <f>SUBTOTAL(103,$D$5:$D43)+0</f>
        <v>0</v>
      </c>
      <c r="D43" s="26"/>
      <c r="E43" s="10" t="e">
        <f>VLOOKUP(Table68[[#This Row],[Department]],Department[],2,FALSE)</f>
        <v>#N/A</v>
      </c>
      <c r="F43" s="26"/>
      <c r="G43" s="22"/>
      <c r="H43" s="12" t="e">
        <f>VLOOKUP(Table68[[#This Row],[Proposed Grade]],Salary[],2,FALSE)</f>
        <v>#N/A</v>
      </c>
      <c r="I43" s="29"/>
    </row>
    <row r="44" spans="3:9" x14ac:dyDescent="0.25">
      <c r="C44" s="10">
        <f>SUBTOTAL(103,$D$5:$D44)+0</f>
        <v>0</v>
      </c>
      <c r="D44" s="26"/>
      <c r="E44" s="10" t="e">
        <f>VLOOKUP(Table68[[#This Row],[Department]],Department[],2,FALSE)</f>
        <v>#N/A</v>
      </c>
      <c r="F44" s="26"/>
      <c r="G44" s="22"/>
      <c r="H44" s="12" t="e">
        <f>VLOOKUP(Table68[[#This Row],[Proposed Grade]],Salary[],2,FALSE)</f>
        <v>#N/A</v>
      </c>
      <c r="I44" s="29"/>
    </row>
    <row r="45" spans="3:9" x14ac:dyDescent="0.25">
      <c r="C45" s="10">
        <f>SUBTOTAL(103,$D$5:$D45)+0</f>
        <v>0</v>
      </c>
      <c r="D45" s="26"/>
      <c r="E45" s="10" t="e">
        <f>VLOOKUP(Table68[[#This Row],[Department]],Department[],2,FALSE)</f>
        <v>#N/A</v>
      </c>
      <c r="F45" s="26"/>
      <c r="G45" s="22"/>
      <c r="H45" s="12" t="e">
        <f>VLOOKUP(Table68[[#This Row],[Proposed Grade]],Salary[],2,FALSE)</f>
        <v>#N/A</v>
      </c>
      <c r="I45" s="29"/>
    </row>
    <row r="46" spans="3:9" x14ac:dyDescent="0.25">
      <c r="C46" s="10">
        <f>SUBTOTAL(103,$D$5:$D46)+0</f>
        <v>0</v>
      </c>
      <c r="D46" s="26"/>
      <c r="E46" s="10" t="e">
        <f>VLOOKUP(Table68[[#This Row],[Department]],Department[],2,FALSE)</f>
        <v>#N/A</v>
      </c>
      <c r="F46" s="26"/>
      <c r="G46" s="22"/>
      <c r="H46" s="12" t="e">
        <f>VLOOKUP(Table68[[#This Row],[Proposed Grade]],Salary[],2,FALSE)</f>
        <v>#N/A</v>
      </c>
      <c r="I46" s="29"/>
    </row>
    <row r="47" spans="3:9" x14ac:dyDescent="0.25">
      <c r="C47" s="10">
        <f>SUBTOTAL(103,$D$5:$D47)+0</f>
        <v>0</v>
      </c>
      <c r="D47" s="26"/>
      <c r="E47" s="10" t="e">
        <f>VLOOKUP(Table68[[#This Row],[Department]],Department[],2,FALSE)</f>
        <v>#N/A</v>
      </c>
      <c r="F47" s="26"/>
      <c r="G47" s="22"/>
      <c r="H47" s="12" t="e">
        <f>VLOOKUP(Table68[[#This Row],[Proposed Grade]],Salary[],2,FALSE)</f>
        <v>#N/A</v>
      </c>
      <c r="I47" s="29"/>
    </row>
    <row r="48" spans="3:9" x14ac:dyDescent="0.25">
      <c r="C48" s="10">
        <f>SUBTOTAL(103,$D$5:$D48)+0</f>
        <v>0</v>
      </c>
      <c r="D48" s="26"/>
      <c r="E48" s="10" t="e">
        <f>VLOOKUP(Table68[[#This Row],[Department]],Department[],2,FALSE)</f>
        <v>#N/A</v>
      </c>
      <c r="F48" s="26"/>
      <c r="G48" s="22"/>
      <c r="H48" s="12" t="e">
        <f>VLOOKUP(Table68[[#This Row],[Proposed Grade]],Salary[],2,FALSE)</f>
        <v>#N/A</v>
      </c>
      <c r="I48" s="29"/>
    </row>
    <row r="49" spans="3:9" x14ac:dyDescent="0.25">
      <c r="C49" s="10">
        <f>SUBTOTAL(103,$D$5:$D49)+0</f>
        <v>0</v>
      </c>
      <c r="D49" s="26"/>
      <c r="E49" s="10" t="e">
        <f>VLOOKUP(Table68[[#This Row],[Department]],Department[],2,FALSE)</f>
        <v>#N/A</v>
      </c>
      <c r="F49" s="26"/>
      <c r="G49" s="22"/>
      <c r="H49" s="12" t="e">
        <f>VLOOKUP(Table68[[#This Row],[Proposed Grade]],Salary[],2,FALSE)</f>
        <v>#N/A</v>
      </c>
      <c r="I49" s="29"/>
    </row>
    <row r="50" spans="3:9" x14ac:dyDescent="0.25">
      <c r="C50" s="10">
        <f>SUBTOTAL(103,$D$5:$D50)+0</f>
        <v>0</v>
      </c>
      <c r="D50" s="26"/>
      <c r="E50" s="10" t="e">
        <f>VLOOKUP(Table68[[#This Row],[Department]],Department[],2,FALSE)</f>
        <v>#N/A</v>
      </c>
      <c r="F50" s="26"/>
      <c r="G50" s="22"/>
      <c r="H50" s="12" t="e">
        <f>VLOOKUP(Table68[[#This Row],[Proposed Grade]],Salary[],2,FALSE)</f>
        <v>#N/A</v>
      </c>
      <c r="I50" s="29"/>
    </row>
    <row r="51" spans="3:9" x14ac:dyDescent="0.25">
      <c r="C51" s="10">
        <f>SUBTOTAL(103,$D$5:$D51)+0</f>
        <v>0</v>
      </c>
      <c r="D51" s="26"/>
      <c r="E51" s="10" t="e">
        <f>VLOOKUP(Table68[[#This Row],[Department]],Department[],2,FALSE)</f>
        <v>#N/A</v>
      </c>
      <c r="F51" s="26"/>
      <c r="G51" s="22"/>
      <c r="H51" s="12" t="e">
        <f>VLOOKUP(Table68[[#This Row],[Proposed Grade]],Salary[],2,FALSE)</f>
        <v>#N/A</v>
      </c>
      <c r="I51" s="29"/>
    </row>
    <row r="52" spans="3:9" x14ac:dyDescent="0.25">
      <c r="C52" s="10">
        <f>SUBTOTAL(103,$D$5:$D52)+0</f>
        <v>0</v>
      </c>
      <c r="D52" s="26"/>
      <c r="E52" s="10" t="e">
        <f>VLOOKUP(Table68[[#This Row],[Department]],Department[],2,FALSE)</f>
        <v>#N/A</v>
      </c>
      <c r="F52" s="26"/>
      <c r="G52" s="22"/>
      <c r="H52" s="12" t="e">
        <f>VLOOKUP(Table68[[#This Row],[Proposed Grade]],Salary[],2,FALSE)</f>
        <v>#N/A</v>
      </c>
      <c r="I52" s="29"/>
    </row>
    <row r="53" spans="3:9" x14ac:dyDescent="0.25">
      <c r="C53" s="10">
        <f>SUBTOTAL(103,$D$5:$D53)+0</f>
        <v>0</v>
      </c>
      <c r="D53" s="26"/>
      <c r="E53" s="10" t="e">
        <f>VLOOKUP(Table68[[#This Row],[Department]],Department[],2,FALSE)</f>
        <v>#N/A</v>
      </c>
      <c r="F53" s="26"/>
      <c r="G53" s="22"/>
      <c r="H53" s="12" t="e">
        <f>VLOOKUP(Table68[[#This Row],[Proposed Grade]],Salary[],2,FALSE)</f>
        <v>#N/A</v>
      </c>
      <c r="I53" s="29"/>
    </row>
    <row r="54" spans="3:9" x14ac:dyDescent="0.25">
      <c r="D54" s="1"/>
      <c r="E54" s="1"/>
      <c r="F54" s="1"/>
      <c r="H54" s="1"/>
      <c r="I54" s="1"/>
    </row>
    <row r="58" spans="3:9" x14ac:dyDescent="0.25">
      <c r="C58">
        <v>1</v>
      </c>
    </row>
  </sheetData>
  <sheetProtection sheet="1" objects="1" scenarios="1" selectLockedCells="1"/>
  <mergeCells count="2">
    <mergeCell ref="C1:I1"/>
    <mergeCell ref="C2:I2"/>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502E4715-ABAB-4128-9D26-942579D2A2A7}">
          <x14:formula1>
            <xm:f>Data!$H$2:$H$149</xm:f>
          </x14:formula1>
          <xm:sqref>G5:G53</xm:sqref>
        </x14:dataValidation>
        <x14:dataValidation type="list" allowBlank="1" showInputMessage="1" showErrorMessage="1" xr:uid="{A0729543-5413-434F-A08D-FF4411ADFA36}">
          <x14:formula1>
            <xm:f>Data!$A$2:$A$203</xm:f>
          </x14:formula1>
          <xm:sqref>D5:D53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FC9BA-7DCF-45F9-92F8-597BE80B4CA4}">
  <sheetPr>
    <tabColor rgb="FF0070C0"/>
  </sheetPr>
  <dimension ref="A1:AA20"/>
  <sheetViews>
    <sheetView workbookViewId="0">
      <selection activeCell="C6" sqref="C6:Q6"/>
    </sheetView>
  </sheetViews>
  <sheetFormatPr defaultColWidth="0" defaultRowHeight="15" x14ac:dyDescent="0.25"/>
  <cols>
    <col min="1" max="1" width="21.42578125" style="18" customWidth="1"/>
    <col min="2" max="2" width="4.28515625" style="18" customWidth="1"/>
    <col min="3" max="18" width="9.140625" style="18" customWidth="1"/>
    <col min="19" max="27" width="0" style="18" hidden="1" customWidth="1"/>
    <col min="28" max="16384" width="9.140625" style="7" hidden="1"/>
  </cols>
  <sheetData>
    <row r="1" spans="3:17" s="18" customFormat="1" ht="26.25" x14ac:dyDescent="0.4">
      <c r="C1" s="32" t="s">
        <v>606</v>
      </c>
      <c r="D1" s="32"/>
      <c r="E1" s="32"/>
      <c r="F1" s="32"/>
      <c r="G1" s="32"/>
      <c r="H1" s="32"/>
      <c r="I1" s="32"/>
      <c r="J1" s="32"/>
      <c r="K1" s="32"/>
      <c r="L1" s="32"/>
      <c r="M1" s="32"/>
      <c r="N1" s="32"/>
      <c r="O1" s="32"/>
      <c r="P1" s="32"/>
      <c r="Q1" s="32"/>
    </row>
    <row r="2" spans="3:17" s="18" customFormat="1" ht="34.5" customHeight="1" x14ac:dyDescent="0.25">
      <c r="C2" s="31" t="s">
        <v>587</v>
      </c>
      <c r="D2" s="31"/>
      <c r="E2" s="31"/>
      <c r="F2" s="31"/>
      <c r="G2" s="31"/>
      <c r="H2" s="31"/>
      <c r="I2" s="31"/>
      <c r="J2" s="31"/>
      <c r="K2" s="31"/>
      <c r="L2" s="31"/>
      <c r="M2" s="31"/>
      <c r="N2" s="31"/>
      <c r="O2" s="31"/>
      <c r="P2" s="31"/>
      <c r="Q2" s="31"/>
    </row>
    <row r="4" spans="3:17" s="18" customFormat="1" x14ac:dyDescent="0.25">
      <c r="C4" s="35" t="s">
        <v>589</v>
      </c>
      <c r="D4" s="35"/>
      <c r="E4" s="35"/>
      <c r="F4" s="35"/>
      <c r="G4" s="35"/>
      <c r="H4" s="35"/>
      <c r="I4" s="35"/>
      <c r="J4" s="35"/>
      <c r="K4" s="35"/>
      <c r="L4" s="35"/>
      <c r="M4" s="35"/>
      <c r="N4" s="35"/>
      <c r="O4" s="35"/>
      <c r="P4" s="35"/>
      <c r="Q4" s="35"/>
    </row>
    <row r="5" spans="3:17" s="18" customFormat="1" ht="15.75" thickBot="1" x14ac:dyDescent="0.3"/>
    <row r="6" spans="3:17" s="18" customFormat="1" ht="187.5" customHeight="1" thickBot="1" x14ac:dyDescent="0.3">
      <c r="C6" s="36"/>
      <c r="D6" s="37"/>
      <c r="E6" s="37"/>
      <c r="F6" s="37"/>
      <c r="G6" s="37"/>
      <c r="H6" s="37"/>
      <c r="I6" s="37"/>
      <c r="J6" s="37"/>
      <c r="K6" s="37"/>
      <c r="L6" s="37"/>
      <c r="M6" s="37"/>
      <c r="N6" s="37"/>
      <c r="O6" s="37"/>
      <c r="P6" s="37"/>
      <c r="Q6" s="38"/>
    </row>
    <row r="8" spans="3:17" s="18" customFormat="1" x14ac:dyDescent="0.25">
      <c r="C8" s="35" t="s">
        <v>603</v>
      </c>
      <c r="D8" s="35"/>
      <c r="E8" s="35"/>
      <c r="F8" s="35"/>
      <c r="G8" s="35"/>
      <c r="H8" s="35"/>
      <c r="I8" s="35"/>
      <c r="J8" s="35"/>
      <c r="K8" s="35"/>
      <c r="L8" s="35"/>
      <c r="M8" s="35"/>
      <c r="N8" s="35"/>
      <c r="O8" s="35"/>
      <c r="P8" s="35"/>
      <c r="Q8" s="35"/>
    </row>
    <row r="9" spans="3:17" s="18" customFormat="1" ht="15.75" thickBot="1" x14ac:dyDescent="0.3"/>
    <row r="10" spans="3:17" s="18" customFormat="1" ht="187.5" customHeight="1" thickBot="1" x14ac:dyDescent="0.3">
      <c r="C10" s="36"/>
      <c r="D10" s="37"/>
      <c r="E10" s="37"/>
      <c r="F10" s="37"/>
      <c r="G10" s="37"/>
      <c r="H10" s="37"/>
      <c r="I10" s="37"/>
      <c r="J10" s="37"/>
      <c r="K10" s="37"/>
      <c r="L10" s="37"/>
      <c r="M10" s="37"/>
      <c r="N10" s="37"/>
      <c r="O10" s="37"/>
      <c r="P10" s="37"/>
      <c r="Q10" s="38"/>
    </row>
    <row r="12" spans="3:17" s="18" customFormat="1" x14ac:dyDescent="0.25">
      <c r="C12" s="35" t="s">
        <v>604</v>
      </c>
      <c r="D12" s="35"/>
      <c r="E12" s="35"/>
      <c r="F12" s="35"/>
      <c r="G12" s="35"/>
      <c r="H12" s="35"/>
      <c r="I12" s="35"/>
      <c r="J12" s="35"/>
      <c r="K12" s="35"/>
      <c r="L12" s="35"/>
      <c r="M12" s="35"/>
      <c r="N12" s="35"/>
      <c r="O12" s="35"/>
      <c r="P12" s="35"/>
      <c r="Q12" s="35"/>
    </row>
    <row r="13" spans="3:17" s="18" customFormat="1" ht="15.75" thickBot="1" x14ac:dyDescent="0.3"/>
    <row r="14" spans="3:17" s="18" customFormat="1" ht="187.5" customHeight="1" thickBot="1" x14ac:dyDescent="0.3">
      <c r="C14" s="36"/>
      <c r="D14" s="37"/>
      <c r="E14" s="37"/>
      <c r="F14" s="37"/>
      <c r="G14" s="37"/>
      <c r="H14" s="37"/>
      <c r="I14" s="37"/>
      <c r="J14" s="37"/>
      <c r="K14" s="37"/>
      <c r="L14" s="37"/>
      <c r="M14" s="37"/>
      <c r="N14" s="37"/>
      <c r="O14" s="37"/>
      <c r="P14" s="37"/>
      <c r="Q14" s="38"/>
    </row>
    <row r="16" spans="3:17" s="18" customFormat="1" x14ac:dyDescent="0.25">
      <c r="C16" s="35" t="s">
        <v>605</v>
      </c>
      <c r="D16" s="35"/>
      <c r="E16" s="35"/>
      <c r="F16" s="35"/>
      <c r="G16" s="35"/>
      <c r="H16" s="35"/>
      <c r="I16" s="35"/>
      <c r="J16" s="35"/>
      <c r="K16" s="35"/>
      <c r="L16" s="35"/>
      <c r="M16" s="35"/>
      <c r="N16" s="35"/>
      <c r="O16" s="35"/>
      <c r="P16" s="35"/>
      <c r="Q16" s="35"/>
    </row>
    <row r="17" spans="3:17" s="18" customFormat="1" ht="15.75" thickBot="1" x14ac:dyDescent="0.3"/>
    <row r="18" spans="3:17" s="18" customFormat="1" ht="187.5" customHeight="1" thickBot="1" x14ac:dyDescent="0.3">
      <c r="C18" s="36"/>
      <c r="D18" s="37"/>
      <c r="E18" s="37"/>
      <c r="F18" s="37"/>
      <c r="G18" s="37"/>
      <c r="H18" s="37"/>
      <c r="I18" s="37"/>
      <c r="J18" s="37"/>
      <c r="K18" s="37"/>
      <c r="L18" s="37"/>
      <c r="M18" s="37"/>
      <c r="N18" s="37"/>
      <c r="O18" s="37"/>
      <c r="P18" s="37"/>
      <c r="Q18" s="38"/>
    </row>
    <row r="20" spans="3:17" s="18" customFormat="1" x14ac:dyDescent="0.25">
      <c r="C20" s="39" t="s">
        <v>591</v>
      </c>
      <c r="D20" s="39"/>
      <c r="E20" s="39"/>
      <c r="F20" s="39"/>
      <c r="G20" s="39"/>
      <c r="H20" s="39"/>
      <c r="I20" s="39"/>
      <c r="J20" s="39"/>
      <c r="K20" s="39"/>
      <c r="L20" s="39"/>
      <c r="M20" s="39"/>
      <c r="N20" s="39"/>
      <c r="O20" s="39"/>
      <c r="P20" s="39"/>
      <c r="Q20" s="39"/>
    </row>
  </sheetData>
  <sheetProtection sheet="1" objects="1" scenarios="1" selectLockedCells="1"/>
  <mergeCells count="11">
    <mergeCell ref="C10:Q10"/>
    <mergeCell ref="C1:Q1"/>
    <mergeCell ref="C2:Q2"/>
    <mergeCell ref="C4:Q4"/>
    <mergeCell ref="C6:Q6"/>
    <mergeCell ref="C8:Q8"/>
    <mergeCell ref="C12:Q12"/>
    <mergeCell ref="C14:Q14"/>
    <mergeCell ref="C16:Q16"/>
    <mergeCell ref="C18:Q18"/>
    <mergeCell ref="C20:Q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F0F3-DC79-4221-A04F-B0B4599A27F5}">
  <sheetPr>
    <tabColor rgb="FF0070C0"/>
  </sheetPr>
  <dimension ref="A1:M58"/>
  <sheetViews>
    <sheetView showZeros="0" workbookViewId="0">
      <selection activeCell="D5" sqref="D5"/>
    </sheetView>
  </sheetViews>
  <sheetFormatPr defaultRowHeight="15" x14ac:dyDescent="0.25"/>
  <cols>
    <col min="1" max="1" width="21.42578125" style="5" customWidth="1"/>
    <col min="2" max="2" width="4.28515625" style="5" customWidth="1"/>
    <col min="3" max="3" width="8" customWidth="1"/>
    <col min="4" max="4" width="38.140625" bestFit="1" customWidth="1"/>
    <col min="5" max="5" width="13.42578125" customWidth="1"/>
    <col min="6" max="6" width="20.85546875" customWidth="1"/>
    <col min="7" max="7" width="40.42578125" customWidth="1"/>
    <col min="8" max="8" width="18.5703125" bestFit="1" customWidth="1"/>
    <col min="9" max="9" width="23" bestFit="1" customWidth="1"/>
    <col min="10" max="10" width="48.7109375" customWidth="1"/>
    <col min="11" max="11" width="20.140625" style="2" bestFit="1" customWidth="1"/>
    <col min="12" max="12" width="23" bestFit="1" customWidth="1"/>
    <col min="13" max="13" width="50" customWidth="1"/>
  </cols>
  <sheetData>
    <row r="1" spans="3:13" ht="26.25" x14ac:dyDescent="0.4">
      <c r="C1" s="32" t="s">
        <v>607</v>
      </c>
      <c r="D1" s="32"/>
      <c r="E1" s="32"/>
      <c r="F1" s="32"/>
      <c r="G1" s="32"/>
      <c r="H1" s="32"/>
      <c r="I1" s="32"/>
      <c r="J1" s="32"/>
      <c r="K1" s="32"/>
      <c r="L1" s="32"/>
      <c r="M1" s="32"/>
    </row>
    <row r="2" spans="3:13" ht="39" customHeight="1" x14ac:dyDescent="0.25">
      <c r="C2" s="34" t="s">
        <v>584</v>
      </c>
      <c r="D2" s="34"/>
      <c r="E2" s="34"/>
      <c r="F2" s="34"/>
      <c r="G2" s="34"/>
      <c r="H2" s="34"/>
      <c r="I2" s="34"/>
      <c r="J2" s="34"/>
      <c r="K2" s="34"/>
      <c r="L2" s="34"/>
      <c r="M2" s="34"/>
    </row>
    <row r="3" spans="3:13" x14ac:dyDescent="0.25">
      <c r="C3" s="5"/>
      <c r="D3" s="5"/>
      <c r="E3" s="5"/>
      <c r="F3" s="5"/>
      <c r="G3" s="5"/>
      <c r="H3" s="5"/>
      <c r="I3" s="5"/>
      <c r="J3" s="5"/>
      <c r="K3" s="13"/>
      <c r="L3" s="5"/>
      <c r="M3" s="5"/>
    </row>
    <row r="4" spans="3:13" ht="30" x14ac:dyDescent="0.25">
      <c r="C4" s="9" t="s">
        <v>393</v>
      </c>
      <c r="D4" s="9" t="s">
        <v>394</v>
      </c>
      <c r="E4" s="9" t="s">
        <v>382</v>
      </c>
      <c r="F4" s="9" t="s">
        <v>601</v>
      </c>
      <c r="G4" s="9" t="s">
        <v>422</v>
      </c>
      <c r="H4" s="9" t="s">
        <v>423</v>
      </c>
      <c r="I4" s="14" t="s">
        <v>586</v>
      </c>
      <c r="J4" s="9" t="s">
        <v>424</v>
      </c>
      <c r="K4" s="9" t="s">
        <v>425</v>
      </c>
      <c r="L4" s="14" t="s">
        <v>585</v>
      </c>
      <c r="M4" s="9" t="s">
        <v>392</v>
      </c>
    </row>
    <row r="5" spans="3:13" x14ac:dyDescent="0.25">
      <c r="C5" s="10">
        <f>SUBTOTAL(103,$D$5:$D5)+0</f>
        <v>0</v>
      </c>
      <c r="D5" s="26"/>
      <c r="E5" s="10" t="e">
        <f>VLOOKUP(Table6[[#This Row],[Department]],Department[],2,FALSE)</f>
        <v>#N/A</v>
      </c>
      <c r="F5" s="27"/>
      <c r="G5" s="26"/>
      <c r="H5" s="28"/>
      <c r="I5" s="10" t="e">
        <f>VLOOKUP(Table6[[#This Row],[Current Grade]],Salary[],2,FALSE)</f>
        <v>#N/A</v>
      </c>
      <c r="J5" s="26"/>
      <c r="K5" s="22"/>
      <c r="L5" s="12" t="e">
        <f>VLOOKUP(Table6[[#This Row],[Proposed Grade]],Salary[],2,FALSE)</f>
        <v>#N/A</v>
      </c>
      <c r="M5" s="29"/>
    </row>
    <row r="6" spans="3:13" x14ac:dyDescent="0.25">
      <c r="C6" s="10">
        <f>SUBTOTAL(103,$D$5:$D6)+0</f>
        <v>0</v>
      </c>
      <c r="D6" s="26"/>
      <c r="E6" s="10" t="e">
        <f>VLOOKUP(Table6[[#This Row],[Department]],Department[],2,FALSE)</f>
        <v>#N/A</v>
      </c>
      <c r="F6" s="27"/>
      <c r="G6" s="26"/>
      <c r="H6" s="28"/>
      <c r="I6" s="10" t="e">
        <f>VLOOKUP(Table6[[#This Row],[Current Grade]],Salary[],2,FALSE)</f>
        <v>#N/A</v>
      </c>
      <c r="J6" s="26"/>
      <c r="K6" s="22"/>
      <c r="L6" s="12" t="e">
        <f>VLOOKUP(Table6[[#This Row],[Proposed Grade]],Salary[],2,FALSE)</f>
        <v>#N/A</v>
      </c>
      <c r="M6" s="29"/>
    </row>
    <row r="7" spans="3:13" x14ac:dyDescent="0.25">
      <c r="C7" s="10">
        <f>SUBTOTAL(103,$D$5:$D7)+0</f>
        <v>0</v>
      </c>
      <c r="D7" s="26"/>
      <c r="E7" s="10" t="e">
        <f>VLOOKUP(Table6[[#This Row],[Department]],Department[],2,FALSE)</f>
        <v>#N/A</v>
      </c>
      <c r="F7" s="27"/>
      <c r="G7" s="26"/>
      <c r="H7" s="28"/>
      <c r="I7" s="10" t="e">
        <f>VLOOKUP(Table6[[#This Row],[Current Grade]],Salary[],2,FALSE)</f>
        <v>#N/A</v>
      </c>
      <c r="J7" s="26"/>
      <c r="K7" s="22"/>
      <c r="L7" s="12" t="e">
        <f>VLOOKUP(Table6[[#This Row],[Proposed Grade]],Salary[],2,FALSE)</f>
        <v>#N/A</v>
      </c>
      <c r="M7" s="29"/>
    </row>
    <row r="8" spans="3:13" x14ac:dyDescent="0.25">
      <c r="C8" s="10">
        <f>SUBTOTAL(103,$D$5:$D8)+0</f>
        <v>0</v>
      </c>
      <c r="D8" s="26"/>
      <c r="E8" s="10" t="e">
        <f>VLOOKUP(Table6[[#This Row],[Department]],Department[],2,FALSE)</f>
        <v>#N/A</v>
      </c>
      <c r="F8" s="27"/>
      <c r="G8" s="26"/>
      <c r="H8" s="28"/>
      <c r="I8" s="10" t="e">
        <f>VLOOKUP(Table6[[#This Row],[Current Grade]],Salary[],2,FALSE)</f>
        <v>#N/A</v>
      </c>
      <c r="J8" s="26"/>
      <c r="K8" s="22"/>
      <c r="L8" s="12" t="e">
        <f>VLOOKUP(Table6[[#This Row],[Proposed Grade]],Salary[],2,FALSE)</f>
        <v>#N/A</v>
      </c>
      <c r="M8" s="29"/>
    </row>
    <row r="9" spans="3:13" x14ac:dyDescent="0.25">
      <c r="C9" s="10">
        <f>SUBTOTAL(103,$D$5:$D9)+0</f>
        <v>0</v>
      </c>
      <c r="D9" s="26"/>
      <c r="E9" s="10" t="e">
        <f>VLOOKUP(Table6[[#This Row],[Department]],Department[],2,FALSE)</f>
        <v>#N/A</v>
      </c>
      <c r="F9" s="27"/>
      <c r="G9" s="26"/>
      <c r="H9" s="28"/>
      <c r="I9" s="10" t="e">
        <f>VLOOKUP(Table6[[#This Row],[Current Grade]],Salary[],2,FALSE)</f>
        <v>#N/A</v>
      </c>
      <c r="J9" s="26"/>
      <c r="K9" s="22"/>
      <c r="L9" s="12" t="e">
        <f>VLOOKUP(Table6[[#This Row],[Proposed Grade]],Salary[],2,FALSE)</f>
        <v>#N/A</v>
      </c>
      <c r="M9" s="29"/>
    </row>
    <row r="10" spans="3:13" x14ac:dyDescent="0.25">
      <c r="C10" s="10">
        <f>SUBTOTAL(103,$D$5:$D10)+0</f>
        <v>0</v>
      </c>
      <c r="D10" s="26"/>
      <c r="E10" s="10" t="e">
        <f>VLOOKUP(Table6[[#This Row],[Department]],Department[],2,FALSE)</f>
        <v>#N/A</v>
      </c>
      <c r="F10" s="27"/>
      <c r="G10" s="26"/>
      <c r="H10" s="28"/>
      <c r="I10" s="10" t="e">
        <f>VLOOKUP(Table6[[#This Row],[Current Grade]],Salary[],2,FALSE)</f>
        <v>#N/A</v>
      </c>
      <c r="J10" s="26"/>
      <c r="K10" s="22"/>
      <c r="L10" s="12" t="e">
        <f>VLOOKUP(Table6[[#This Row],[Proposed Grade]],Salary[],2,FALSE)</f>
        <v>#N/A</v>
      </c>
      <c r="M10" s="29"/>
    </row>
    <row r="11" spans="3:13" x14ac:dyDescent="0.25">
      <c r="C11" s="10">
        <f>SUBTOTAL(103,$D$5:$D11)+0</f>
        <v>0</v>
      </c>
      <c r="D11" s="26"/>
      <c r="E11" s="10" t="e">
        <f>VLOOKUP(Table6[[#This Row],[Department]],Department[],2,FALSE)</f>
        <v>#N/A</v>
      </c>
      <c r="F11" s="27"/>
      <c r="G11" s="26"/>
      <c r="H11" s="28"/>
      <c r="I11" s="10" t="e">
        <f>VLOOKUP(Table6[[#This Row],[Current Grade]],Salary[],2,FALSE)</f>
        <v>#N/A</v>
      </c>
      <c r="J11" s="26"/>
      <c r="K11" s="22"/>
      <c r="L11" s="12" t="e">
        <f>VLOOKUP(Table6[[#This Row],[Proposed Grade]],Salary[],2,FALSE)</f>
        <v>#N/A</v>
      </c>
      <c r="M11" s="29"/>
    </row>
    <row r="12" spans="3:13" x14ac:dyDescent="0.25">
      <c r="C12" s="10">
        <f>SUBTOTAL(103,$D$5:$D12)+0</f>
        <v>0</v>
      </c>
      <c r="D12" s="26"/>
      <c r="E12" s="10" t="e">
        <f>VLOOKUP(Table6[[#This Row],[Department]],Department[],2,FALSE)</f>
        <v>#N/A</v>
      </c>
      <c r="F12" s="27"/>
      <c r="G12" s="26"/>
      <c r="H12" s="28"/>
      <c r="I12" s="10" t="e">
        <f>VLOOKUP(Table6[[#This Row],[Current Grade]],Salary[],2,FALSE)</f>
        <v>#N/A</v>
      </c>
      <c r="J12" s="26"/>
      <c r="K12" s="22"/>
      <c r="L12" s="12" t="e">
        <f>VLOOKUP(Table6[[#This Row],[Proposed Grade]],Salary[],2,FALSE)</f>
        <v>#N/A</v>
      </c>
      <c r="M12" s="29"/>
    </row>
    <row r="13" spans="3:13" x14ac:dyDescent="0.25">
      <c r="C13" s="10">
        <f>SUBTOTAL(103,$D$5:$D13)+0</f>
        <v>0</v>
      </c>
      <c r="D13" s="26"/>
      <c r="E13" s="10" t="e">
        <f>VLOOKUP(Table6[[#This Row],[Department]],Department[],2,FALSE)</f>
        <v>#N/A</v>
      </c>
      <c r="F13" s="27"/>
      <c r="G13" s="26"/>
      <c r="H13" s="28"/>
      <c r="I13" s="10" t="e">
        <f>VLOOKUP(Table6[[#This Row],[Current Grade]],Salary[],2,FALSE)</f>
        <v>#N/A</v>
      </c>
      <c r="J13" s="26"/>
      <c r="K13" s="22"/>
      <c r="L13" s="12" t="e">
        <f>VLOOKUP(Table6[[#This Row],[Proposed Grade]],Salary[],2,FALSE)</f>
        <v>#N/A</v>
      </c>
      <c r="M13" s="29"/>
    </row>
    <row r="14" spans="3:13" x14ac:dyDescent="0.25">
      <c r="C14" s="10">
        <f>SUBTOTAL(103,$D$5:$D14)+0</f>
        <v>0</v>
      </c>
      <c r="D14" s="26"/>
      <c r="E14" s="10" t="e">
        <f>VLOOKUP(Table6[[#This Row],[Department]],Department[],2,FALSE)</f>
        <v>#N/A</v>
      </c>
      <c r="F14" s="27"/>
      <c r="G14" s="26"/>
      <c r="H14" s="28"/>
      <c r="I14" s="10" t="e">
        <f>VLOOKUP(Table6[[#This Row],[Current Grade]],Salary[],2,FALSE)</f>
        <v>#N/A</v>
      </c>
      <c r="J14" s="26"/>
      <c r="K14" s="22"/>
      <c r="L14" s="12" t="e">
        <f>VLOOKUP(Table6[[#This Row],[Proposed Grade]],Salary[],2,FALSE)</f>
        <v>#N/A</v>
      </c>
      <c r="M14" s="29"/>
    </row>
    <row r="15" spans="3:13" x14ac:dyDescent="0.25">
      <c r="C15" s="10">
        <f>SUBTOTAL(103,$D$5:$D15)+0</f>
        <v>0</v>
      </c>
      <c r="D15" s="26"/>
      <c r="E15" s="10" t="e">
        <f>VLOOKUP(Table6[[#This Row],[Department]],Department[],2,FALSE)</f>
        <v>#N/A</v>
      </c>
      <c r="F15" s="27"/>
      <c r="G15" s="26"/>
      <c r="H15" s="28"/>
      <c r="I15" s="10" t="e">
        <f>VLOOKUP(Table6[[#This Row],[Current Grade]],Salary[],2,FALSE)</f>
        <v>#N/A</v>
      </c>
      <c r="J15" s="26"/>
      <c r="K15" s="22"/>
      <c r="L15" s="12" t="e">
        <f>VLOOKUP(Table6[[#This Row],[Proposed Grade]],Salary[],2,FALSE)</f>
        <v>#N/A</v>
      </c>
      <c r="M15" s="29"/>
    </row>
    <row r="16" spans="3:13" x14ac:dyDescent="0.25">
      <c r="C16" s="10">
        <f>SUBTOTAL(103,$D$5:$D16)+0</f>
        <v>0</v>
      </c>
      <c r="D16" s="26"/>
      <c r="E16" s="10" t="e">
        <f>VLOOKUP(Table6[[#This Row],[Department]],Department[],2,FALSE)</f>
        <v>#N/A</v>
      </c>
      <c r="F16" s="27"/>
      <c r="G16" s="26"/>
      <c r="H16" s="28"/>
      <c r="I16" s="10" t="e">
        <f>VLOOKUP(Table6[[#This Row],[Current Grade]],Salary[],2,FALSE)</f>
        <v>#N/A</v>
      </c>
      <c r="J16" s="26"/>
      <c r="K16" s="22"/>
      <c r="L16" s="12" t="e">
        <f>VLOOKUP(Table6[[#This Row],[Proposed Grade]],Salary[],2,FALSE)</f>
        <v>#N/A</v>
      </c>
      <c r="M16" s="29"/>
    </row>
    <row r="17" spans="3:13" x14ac:dyDescent="0.25">
      <c r="C17" s="10">
        <f>SUBTOTAL(103,$D$5:$D17)+0</f>
        <v>0</v>
      </c>
      <c r="D17" s="26"/>
      <c r="E17" s="10" t="e">
        <f>VLOOKUP(Table6[[#This Row],[Department]],Department[],2,FALSE)</f>
        <v>#N/A</v>
      </c>
      <c r="F17" s="27"/>
      <c r="G17" s="26"/>
      <c r="H17" s="28"/>
      <c r="I17" s="10" t="e">
        <f>VLOOKUP(Table6[[#This Row],[Current Grade]],Salary[],2,FALSE)</f>
        <v>#N/A</v>
      </c>
      <c r="J17" s="26"/>
      <c r="K17" s="22"/>
      <c r="L17" s="12" t="e">
        <f>VLOOKUP(Table6[[#This Row],[Proposed Grade]],Salary[],2,FALSE)</f>
        <v>#N/A</v>
      </c>
      <c r="M17" s="29"/>
    </row>
    <row r="18" spans="3:13" x14ac:dyDescent="0.25">
      <c r="C18" s="10">
        <f>SUBTOTAL(103,$D$5:$D18)+0</f>
        <v>0</v>
      </c>
      <c r="D18" s="26"/>
      <c r="E18" s="10" t="e">
        <f>VLOOKUP(Table6[[#This Row],[Department]],Department[],2,FALSE)</f>
        <v>#N/A</v>
      </c>
      <c r="F18" s="27"/>
      <c r="G18" s="26"/>
      <c r="H18" s="28"/>
      <c r="I18" s="10" t="e">
        <f>VLOOKUP(Table6[[#This Row],[Current Grade]],Salary[],2,FALSE)</f>
        <v>#N/A</v>
      </c>
      <c r="J18" s="26"/>
      <c r="K18" s="22"/>
      <c r="L18" s="12" t="e">
        <f>VLOOKUP(Table6[[#This Row],[Proposed Grade]],Salary[],2,FALSE)</f>
        <v>#N/A</v>
      </c>
      <c r="M18" s="29"/>
    </row>
    <row r="19" spans="3:13" x14ac:dyDescent="0.25">
      <c r="C19" s="10">
        <f>SUBTOTAL(103,$D$5:$D19)+0</f>
        <v>0</v>
      </c>
      <c r="D19" s="26"/>
      <c r="E19" s="10" t="e">
        <f>VLOOKUP(Table6[[#This Row],[Department]],Department[],2,FALSE)</f>
        <v>#N/A</v>
      </c>
      <c r="F19" s="27"/>
      <c r="G19" s="26"/>
      <c r="H19" s="28"/>
      <c r="I19" s="10" t="e">
        <f>VLOOKUP(Table6[[#This Row],[Current Grade]],Salary[],2,FALSE)</f>
        <v>#N/A</v>
      </c>
      <c r="J19" s="26"/>
      <c r="K19" s="22"/>
      <c r="L19" s="12" t="e">
        <f>VLOOKUP(Table6[[#This Row],[Proposed Grade]],Salary[],2,FALSE)</f>
        <v>#N/A</v>
      </c>
      <c r="M19" s="29"/>
    </row>
    <row r="20" spans="3:13" x14ac:dyDescent="0.25">
      <c r="C20" s="10">
        <f>SUBTOTAL(103,$D$5:$D20)+0</f>
        <v>0</v>
      </c>
      <c r="D20" s="26"/>
      <c r="E20" s="10" t="e">
        <f>VLOOKUP(Table6[[#This Row],[Department]],Department[],2,FALSE)</f>
        <v>#N/A</v>
      </c>
      <c r="F20" s="27"/>
      <c r="G20" s="26"/>
      <c r="H20" s="28"/>
      <c r="I20" s="10" t="e">
        <f>VLOOKUP(Table6[[#This Row],[Current Grade]],Salary[],2,FALSE)</f>
        <v>#N/A</v>
      </c>
      <c r="J20" s="26"/>
      <c r="K20" s="22"/>
      <c r="L20" s="12" t="e">
        <f>VLOOKUP(Table6[[#This Row],[Proposed Grade]],Salary[],2,FALSE)</f>
        <v>#N/A</v>
      </c>
      <c r="M20" s="29"/>
    </row>
    <row r="21" spans="3:13" x14ac:dyDescent="0.25">
      <c r="C21" s="10">
        <f>SUBTOTAL(103,$D$5:$D21)+0</f>
        <v>0</v>
      </c>
      <c r="D21" s="26"/>
      <c r="E21" s="10" t="e">
        <f>VLOOKUP(Table6[[#This Row],[Department]],Department[],2,FALSE)</f>
        <v>#N/A</v>
      </c>
      <c r="F21" s="27"/>
      <c r="G21" s="26"/>
      <c r="H21" s="28"/>
      <c r="I21" s="10" t="e">
        <f>VLOOKUP(Table6[[#This Row],[Current Grade]],Salary[],2,FALSE)</f>
        <v>#N/A</v>
      </c>
      <c r="J21" s="26"/>
      <c r="K21" s="22"/>
      <c r="L21" s="12" t="e">
        <f>VLOOKUP(Table6[[#This Row],[Proposed Grade]],Salary[],2,FALSE)</f>
        <v>#N/A</v>
      </c>
      <c r="M21" s="29"/>
    </row>
    <row r="22" spans="3:13" x14ac:dyDescent="0.25">
      <c r="C22" s="10">
        <f>SUBTOTAL(103,$D$5:$D22)+0</f>
        <v>0</v>
      </c>
      <c r="D22" s="26"/>
      <c r="E22" s="10" t="e">
        <f>VLOOKUP(Table6[[#This Row],[Department]],Department[],2,FALSE)</f>
        <v>#N/A</v>
      </c>
      <c r="F22" s="27"/>
      <c r="G22" s="26"/>
      <c r="H22" s="28"/>
      <c r="I22" s="10" t="e">
        <f>VLOOKUP(Table6[[#This Row],[Current Grade]],Salary[],2,FALSE)</f>
        <v>#N/A</v>
      </c>
      <c r="J22" s="26"/>
      <c r="K22" s="22"/>
      <c r="L22" s="12" t="e">
        <f>VLOOKUP(Table6[[#This Row],[Proposed Grade]],Salary[],2,FALSE)</f>
        <v>#N/A</v>
      </c>
      <c r="M22" s="29"/>
    </row>
    <row r="23" spans="3:13" x14ac:dyDescent="0.25">
      <c r="C23" s="10">
        <f>SUBTOTAL(103,$D$5:$D23)+0</f>
        <v>0</v>
      </c>
      <c r="D23" s="26"/>
      <c r="E23" s="10" t="e">
        <f>VLOOKUP(Table6[[#This Row],[Department]],Department[],2,FALSE)</f>
        <v>#N/A</v>
      </c>
      <c r="F23" s="27"/>
      <c r="G23" s="26"/>
      <c r="H23" s="28"/>
      <c r="I23" s="10" t="e">
        <f>VLOOKUP(Table6[[#This Row],[Current Grade]],Salary[],2,FALSE)</f>
        <v>#N/A</v>
      </c>
      <c r="J23" s="26"/>
      <c r="K23" s="22"/>
      <c r="L23" s="12" t="e">
        <f>VLOOKUP(Table6[[#This Row],[Proposed Grade]],Salary[],2,FALSE)</f>
        <v>#N/A</v>
      </c>
      <c r="M23" s="29"/>
    </row>
    <row r="24" spans="3:13" x14ac:dyDescent="0.25">
      <c r="C24" s="10">
        <f>SUBTOTAL(103,$D$5:$D24)+0</f>
        <v>0</v>
      </c>
      <c r="D24" s="26"/>
      <c r="E24" s="10" t="e">
        <f>VLOOKUP(Table6[[#This Row],[Department]],Department[],2,FALSE)</f>
        <v>#N/A</v>
      </c>
      <c r="F24" s="27"/>
      <c r="G24" s="26"/>
      <c r="H24" s="28"/>
      <c r="I24" s="10" t="e">
        <f>VLOOKUP(Table6[[#This Row],[Current Grade]],Salary[],2,FALSE)</f>
        <v>#N/A</v>
      </c>
      <c r="J24" s="26"/>
      <c r="K24" s="22"/>
      <c r="L24" s="12" t="e">
        <f>VLOOKUP(Table6[[#This Row],[Proposed Grade]],Salary[],2,FALSE)</f>
        <v>#N/A</v>
      </c>
      <c r="M24" s="29"/>
    </row>
    <row r="25" spans="3:13" x14ac:dyDescent="0.25">
      <c r="C25" s="10">
        <f>SUBTOTAL(103,$D$5:$D25)+0</f>
        <v>0</v>
      </c>
      <c r="D25" s="26"/>
      <c r="E25" s="10" t="e">
        <f>VLOOKUP(Table6[[#This Row],[Department]],Department[],2,FALSE)</f>
        <v>#N/A</v>
      </c>
      <c r="F25" s="27"/>
      <c r="G25" s="26"/>
      <c r="H25" s="28"/>
      <c r="I25" s="10" t="e">
        <f>VLOOKUP(Table6[[#This Row],[Current Grade]],Salary[],2,FALSE)</f>
        <v>#N/A</v>
      </c>
      <c r="J25" s="26"/>
      <c r="K25" s="22"/>
      <c r="L25" s="12" t="e">
        <f>VLOOKUP(Table6[[#This Row],[Proposed Grade]],Salary[],2,FALSE)</f>
        <v>#N/A</v>
      </c>
      <c r="M25" s="29"/>
    </row>
    <row r="26" spans="3:13" x14ac:dyDescent="0.25">
      <c r="C26" s="10">
        <f>SUBTOTAL(103,$D$5:$D26)+0</f>
        <v>0</v>
      </c>
      <c r="D26" s="26"/>
      <c r="E26" s="10" t="e">
        <f>VLOOKUP(Table6[[#This Row],[Department]],Department[],2,FALSE)</f>
        <v>#N/A</v>
      </c>
      <c r="F26" s="27"/>
      <c r="G26" s="26"/>
      <c r="H26" s="28"/>
      <c r="I26" s="10" t="e">
        <f>VLOOKUP(Table6[[#This Row],[Current Grade]],Salary[],2,FALSE)</f>
        <v>#N/A</v>
      </c>
      <c r="J26" s="26"/>
      <c r="K26" s="22"/>
      <c r="L26" s="12" t="e">
        <f>VLOOKUP(Table6[[#This Row],[Proposed Grade]],Salary[],2,FALSE)</f>
        <v>#N/A</v>
      </c>
      <c r="M26" s="29"/>
    </row>
    <row r="27" spans="3:13" x14ac:dyDescent="0.25">
      <c r="C27" s="10">
        <f>SUBTOTAL(103,$D$5:$D27)+0</f>
        <v>0</v>
      </c>
      <c r="D27" s="26"/>
      <c r="E27" s="10" t="e">
        <f>VLOOKUP(Table6[[#This Row],[Department]],Department[],2,FALSE)</f>
        <v>#N/A</v>
      </c>
      <c r="F27" s="27"/>
      <c r="G27" s="26"/>
      <c r="H27" s="28"/>
      <c r="I27" s="10" t="e">
        <f>VLOOKUP(Table6[[#This Row],[Current Grade]],Salary[],2,FALSE)</f>
        <v>#N/A</v>
      </c>
      <c r="J27" s="26"/>
      <c r="K27" s="22"/>
      <c r="L27" s="12" t="e">
        <f>VLOOKUP(Table6[[#This Row],[Proposed Grade]],Salary[],2,FALSE)</f>
        <v>#N/A</v>
      </c>
      <c r="M27" s="29"/>
    </row>
    <row r="28" spans="3:13" x14ac:dyDescent="0.25">
      <c r="C28" s="10">
        <f>SUBTOTAL(103,$D$5:$D28)+0</f>
        <v>0</v>
      </c>
      <c r="D28" s="26"/>
      <c r="E28" s="10" t="e">
        <f>VLOOKUP(Table6[[#This Row],[Department]],Department[],2,FALSE)</f>
        <v>#N/A</v>
      </c>
      <c r="F28" s="27"/>
      <c r="G28" s="26"/>
      <c r="H28" s="28"/>
      <c r="I28" s="10" t="e">
        <f>VLOOKUP(Table6[[#This Row],[Current Grade]],Salary[],2,FALSE)</f>
        <v>#N/A</v>
      </c>
      <c r="J28" s="26"/>
      <c r="K28" s="22"/>
      <c r="L28" s="12" t="e">
        <f>VLOOKUP(Table6[[#This Row],[Proposed Grade]],Salary[],2,FALSE)</f>
        <v>#N/A</v>
      </c>
      <c r="M28" s="29"/>
    </row>
    <row r="29" spans="3:13" x14ac:dyDescent="0.25">
      <c r="C29" s="10">
        <f>SUBTOTAL(103,$D$5:$D29)+0</f>
        <v>0</v>
      </c>
      <c r="D29" s="26"/>
      <c r="E29" s="10" t="e">
        <f>VLOOKUP(Table6[[#This Row],[Department]],Department[],2,FALSE)</f>
        <v>#N/A</v>
      </c>
      <c r="F29" s="27"/>
      <c r="G29" s="26"/>
      <c r="H29" s="28"/>
      <c r="I29" s="10" t="e">
        <f>VLOOKUP(Table6[[#This Row],[Current Grade]],Salary[],2,FALSE)</f>
        <v>#N/A</v>
      </c>
      <c r="J29" s="26"/>
      <c r="K29" s="22"/>
      <c r="L29" s="12" t="e">
        <f>VLOOKUP(Table6[[#This Row],[Proposed Grade]],Salary[],2,FALSE)</f>
        <v>#N/A</v>
      </c>
      <c r="M29" s="29"/>
    </row>
    <row r="30" spans="3:13" x14ac:dyDescent="0.25">
      <c r="C30" s="10">
        <f>SUBTOTAL(103,$D$5:$D30)+0</f>
        <v>0</v>
      </c>
      <c r="D30" s="26"/>
      <c r="E30" s="10" t="e">
        <f>VLOOKUP(Table6[[#This Row],[Department]],Department[],2,FALSE)</f>
        <v>#N/A</v>
      </c>
      <c r="F30" s="27"/>
      <c r="G30" s="26"/>
      <c r="H30" s="28"/>
      <c r="I30" s="10" t="e">
        <f>VLOOKUP(Table6[[#This Row],[Current Grade]],Salary[],2,FALSE)</f>
        <v>#N/A</v>
      </c>
      <c r="J30" s="26"/>
      <c r="K30" s="22"/>
      <c r="L30" s="12" t="e">
        <f>VLOOKUP(Table6[[#This Row],[Proposed Grade]],Salary[],2,FALSE)</f>
        <v>#N/A</v>
      </c>
      <c r="M30" s="29"/>
    </row>
    <row r="31" spans="3:13" x14ac:dyDescent="0.25">
      <c r="C31" s="10">
        <f>SUBTOTAL(103,$D$5:$D31)+0</f>
        <v>0</v>
      </c>
      <c r="D31" s="26"/>
      <c r="E31" s="10" t="e">
        <f>VLOOKUP(Table6[[#This Row],[Department]],Department[],2,FALSE)</f>
        <v>#N/A</v>
      </c>
      <c r="F31" s="27"/>
      <c r="G31" s="26"/>
      <c r="H31" s="28"/>
      <c r="I31" s="10" t="e">
        <f>VLOOKUP(Table6[[#This Row],[Current Grade]],Salary[],2,FALSE)</f>
        <v>#N/A</v>
      </c>
      <c r="J31" s="26"/>
      <c r="K31" s="22"/>
      <c r="L31" s="12" t="e">
        <f>VLOOKUP(Table6[[#This Row],[Proposed Grade]],Salary[],2,FALSE)</f>
        <v>#N/A</v>
      </c>
      <c r="M31" s="29"/>
    </row>
    <row r="32" spans="3:13" x14ac:dyDescent="0.25">
      <c r="C32" s="10">
        <f>SUBTOTAL(103,$D$5:$D32)+0</f>
        <v>0</v>
      </c>
      <c r="D32" s="26"/>
      <c r="E32" s="10" t="e">
        <f>VLOOKUP(Table6[[#This Row],[Department]],Department[],2,FALSE)</f>
        <v>#N/A</v>
      </c>
      <c r="F32" s="27"/>
      <c r="G32" s="26"/>
      <c r="H32" s="28"/>
      <c r="I32" s="10" t="e">
        <f>VLOOKUP(Table6[[#This Row],[Current Grade]],Salary[],2,FALSE)</f>
        <v>#N/A</v>
      </c>
      <c r="J32" s="26"/>
      <c r="K32" s="22"/>
      <c r="L32" s="12" t="e">
        <f>VLOOKUP(Table6[[#This Row],[Proposed Grade]],Salary[],2,FALSE)</f>
        <v>#N/A</v>
      </c>
      <c r="M32" s="29"/>
    </row>
    <row r="33" spans="3:13" x14ac:dyDescent="0.25">
      <c r="C33" s="10">
        <f>SUBTOTAL(103,$D$5:$D33)+0</f>
        <v>0</v>
      </c>
      <c r="D33" s="26"/>
      <c r="E33" s="10" t="e">
        <f>VLOOKUP(Table6[[#This Row],[Department]],Department[],2,FALSE)</f>
        <v>#N/A</v>
      </c>
      <c r="F33" s="27"/>
      <c r="G33" s="26"/>
      <c r="H33" s="28"/>
      <c r="I33" s="10" t="e">
        <f>VLOOKUP(Table6[[#This Row],[Current Grade]],Salary[],2,FALSE)</f>
        <v>#N/A</v>
      </c>
      <c r="J33" s="26"/>
      <c r="K33" s="22"/>
      <c r="L33" s="12" t="e">
        <f>VLOOKUP(Table6[[#This Row],[Proposed Grade]],Salary[],2,FALSE)</f>
        <v>#N/A</v>
      </c>
      <c r="M33" s="29"/>
    </row>
    <row r="34" spans="3:13" x14ac:dyDescent="0.25">
      <c r="C34" s="10">
        <f>SUBTOTAL(103,$D$5:$D34)+0</f>
        <v>0</v>
      </c>
      <c r="D34" s="26"/>
      <c r="E34" s="10" t="e">
        <f>VLOOKUP(Table6[[#This Row],[Department]],Department[],2,FALSE)</f>
        <v>#N/A</v>
      </c>
      <c r="F34" s="27"/>
      <c r="G34" s="26"/>
      <c r="H34" s="28"/>
      <c r="I34" s="10" t="e">
        <f>VLOOKUP(Table6[[#This Row],[Current Grade]],Salary[],2,FALSE)</f>
        <v>#N/A</v>
      </c>
      <c r="J34" s="26"/>
      <c r="K34" s="22"/>
      <c r="L34" s="12" t="e">
        <f>VLOOKUP(Table6[[#This Row],[Proposed Grade]],Salary[],2,FALSE)</f>
        <v>#N/A</v>
      </c>
      <c r="M34" s="29"/>
    </row>
    <row r="35" spans="3:13" x14ac:dyDescent="0.25">
      <c r="C35" s="10">
        <f>SUBTOTAL(103,$D$5:$D35)+0</f>
        <v>0</v>
      </c>
      <c r="D35" s="26"/>
      <c r="E35" s="10" t="e">
        <f>VLOOKUP(Table6[[#This Row],[Department]],Department[],2,FALSE)</f>
        <v>#N/A</v>
      </c>
      <c r="F35" s="27"/>
      <c r="G35" s="26"/>
      <c r="H35" s="28"/>
      <c r="I35" s="10" t="e">
        <f>VLOOKUP(Table6[[#This Row],[Current Grade]],Salary[],2,FALSE)</f>
        <v>#N/A</v>
      </c>
      <c r="J35" s="26"/>
      <c r="K35" s="22"/>
      <c r="L35" s="12" t="e">
        <f>VLOOKUP(Table6[[#This Row],[Proposed Grade]],Salary[],2,FALSE)</f>
        <v>#N/A</v>
      </c>
      <c r="M35" s="29"/>
    </row>
    <row r="36" spans="3:13" x14ac:dyDescent="0.25">
      <c r="C36" s="10">
        <f>SUBTOTAL(103,$D$5:$D36)+0</f>
        <v>0</v>
      </c>
      <c r="D36" s="26"/>
      <c r="E36" s="10" t="e">
        <f>VLOOKUP(Table6[[#This Row],[Department]],Department[],2,FALSE)</f>
        <v>#N/A</v>
      </c>
      <c r="F36" s="27"/>
      <c r="G36" s="26"/>
      <c r="H36" s="28"/>
      <c r="I36" s="10" t="e">
        <f>VLOOKUP(Table6[[#This Row],[Current Grade]],Salary[],2,FALSE)</f>
        <v>#N/A</v>
      </c>
      <c r="J36" s="26"/>
      <c r="K36" s="22"/>
      <c r="L36" s="12" t="e">
        <f>VLOOKUP(Table6[[#This Row],[Proposed Grade]],Salary[],2,FALSE)</f>
        <v>#N/A</v>
      </c>
      <c r="M36" s="29"/>
    </row>
    <row r="37" spans="3:13" x14ac:dyDescent="0.25">
      <c r="C37" s="10">
        <f>SUBTOTAL(103,$D$5:$D37)+0</f>
        <v>0</v>
      </c>
      <c r="D37" s="26"/>
      <c r="E37" s="10" t="e">
        <f>VLOOKUP(Table6[[#This Row],[Department]],Department[],2,FALSE)</f>
        <v>#N/A</v>
      </c>
      <c r="F37" s="27"/>
      <c r="G37" s="26"/>
      <c r="H37" s="28"/>
      <c r="I37" s="10" t="e">
        <f>VLOOKUP(Table6[[#This Row],[Current Grade]],Salary[],2,FALSE)</f>
        <v>#N/A</v>
      </c>
      <c r="J37" s="26"/>
      <c r="K37" s="22"/>
      <c r="L37" s="12" t="e">
        <f>VLOOKUP(Table6[[#This Row],[Proposed Grade]],Salary[],2,FALSE)</f>
        <v>#N/A</v>
      </c>
      <c r="M37" s="29"/>
    </row>
    <row r="38" spans="3:13" x14ac:dyDescent="0.25">
      <c r="C38" s="10">
        <f>SUBTOTAL(103,$D$5:$D38)+0</f>
        <v>0</v>
      </c>
      <c r="D38" s="26"/>
      <c r="E38" s="10" t="e">
        <f>VLOOKUP(Table6[[#This Row],[Department]],Department[],2,FALSE)</f>
        <v>#N/A</v>
      </c>
      <c r="F38" s="27"/>
      <c r="G38" s="26"/>
      <c r="H38" s="28"/>
      <c r="I38" s="10" t="e">
        <f>VLOOKUP(Table6[[#This Row],[Current Grade]],Salary[],2,FALSE)</f>
        <v>#N/A</v>
      </c>
      <c r="J38" s="26"/>
      <c r="K38" s="22"/>
      <c r="L38" s="12" t="e">
        <f>VLOOKUP(Table6[[#This Row],[Proposed Grade]],Salary[],2,FALSE)</f>
        <v>#N/A</v>
      </c>
      <c r="M38" s="29"/>
    </row>
    <row r="39" spans="3:13" x14ac:dyDescent="0.25">
      <c r="C39" s="10">
        <f>SUBTOTAL(103,$D$5:$D39)+0</f>
        <v>0</v>
      </c>
      <c r="D39" s="26"/>
      <c r="E39" s="10" t="e">
        <f>VLOOKUP(Table6[[#This Row],[Department]],Department[],2,FALSE)</f>
        <v>#N/A</v>
      </c>
      <c r="F39" s="27"/>
      <c r="G39" s="26"/>
      <c r="H39" s="28"/>
      <c r="I39" s="10" t="e">
        <f>VLOOKUP(Table6[[#This Row],[Current Grade]],Salary[],2,FALSE)</f>
        <v>#N/A</v>
      </c>
      <c r="J39" s="26"/>
      <c r="K39" s="22"/>
      <c r="L39" s="12" t="e">
        <f>VLOOKUP(Table6[[#This Row],[Proposed Grade]],Salary[],2,FALSE)</f>
        <v>#N/A</v>
      </c>
      <c r="M39" s="29"/>
    </row>
    <row r="40" spans="3:13" x14ac:dyDescent="0.25">
      <c r="C40" s="10">
        <f>SUBTOTAL(103,$D$5:$D40)+0</f>
        <v>0</v>
      </c>
      <c r="D40" s="26"/>
      <c r="E40" s="10" t="e">
        <f>VLOOKUP(Table6[[#This Row],[Department]],Department[],2,FALSE)</f>
        <v>#N/A</v>
      </c>
      <c r="F40" s="27"/>
      <c r="G40" s="26"/>
      <c r="H40" s="28"/>
      <c r="I40" s="10" t="e">
        <f>VLOOKUP(Table6[[#This Row],[Current Grade]],Salary[],2,FALSE)</f>
        <v>#N/A</v>
      </c>
      <c r="J40" s="26"/>
      <c r="K40" s="22"/>
      <c r="L40" s="12" t="e">
        <f>VLOOKUP(Table6[[#This Row],[Proposed Grade]],Salary[],2,FALSE)</f>
        <v>#N/A</v>
      </c>
      <c r="M40" s="29"/>
    </row>
    <row r="41" spans="3:13" x14ac:dyDescent="0.25">
      <c r="C41" s="10">
        <f>SUBTOTAL(103,$D$5:$D41)+0</f>
        <v>0</v>
      </c>
      <c r="D41" s="26"/>
      <c r="E41" s="10" t="e">
        <f>VLOOKUP(Table6[[#This Row],[Department]],Department[],2,FALSE)</f>
        <v>#N/A</v>
      </c>
      <c r="F41" s="27"/>
      <c r="G41" s="26"/>
      <c r="H41" s="28"/>
      <c r="I41" s="10" t="e">
        <f>VLOOKUP(Table6[[#This Row],[Current Grade]],Salary[],2,FALSE)</f>
        <v>#N/A</v>
      </c>
      <c r="J41" s="26"/>
      <c r="K41" s="22"/>
      <c r="L41" s="12" t="e">
        <f>VLOOKUP(Table6[[#This Row],[Proposed Grade]],Salary[],2,FALSE)</f>
        <v>#N/A</v>
      </c>
      <c r="M41" s="29"/>
    </row>
    <row r="42" spans="3:13" x14ac:dyDescent="0.25">
      <c r="C42" s="10">
        <f>SUBTOTAL(103,$D$5:$D42)+0</f>
        <v>0</v>
      </c>
      <c r="D42" s="26"/>
      <c r="E42" s="10" t="e">
        <f>VLOOKUP(Table6[[#This Row],[Department]],Department[],2,FALSE)</f>
        <v>#N/A</v>
      </c>
      <c r="F42" s="27"/>
      <c r="G42" s="26"/>
      <c r="H42" s="28"/>
      <c r="I42" s="10" t="e">
        <f>VLOOKUP(Table6[[#This Row],[Current Grade]],Salary[],2,FALSE)</f>
        <v>#N/A</v>
      </c>
      <c r="J42" s="26"/>
      <c r="K42" s="22"/>
      <c r="L42" s="12" t="e">
        <f>VLOOKUP(Table6[[#This Row],[Proposed Grade]],Salary[],2,FALSE)</f>
        <v>#N/A</v>
      </c>
      <c r="M42" s="29"/>
    </row>
    <row r="43" spans="3:13" x14ac:dyDescent="0.25">
      <c r="C43" s="10">
        <f>SUBTOTAL(103,$D$5:$D43)+0</f>
        <v>0</v>
      </c>
      <c r="D43" s="26"/>
      <c r="E43" s="10" t="e">
        <f>VLOOKUP(Table6[[#This Row],[Department]],Department[],2,FALSE)</f>
        <v>#N/A</v>
      </c>
      <c r="F43" s="27"/>
      <c r="G43" s="26"/>
      <c r="H43" s="28"/>
      <c r="I43" s="10" t="e">
        <f>VLOOKUP(Table6[[#This Row],[Current Grade]],Salary[],2,FALSE)</f>
        <v>#N/A</v>
      </c>
      <c r="J43" s="26"/>
      <c r="K43" s="22"/>
      <c r="L43" s="12" t="e">
        <f>VLOOKUP(Table6[[#This Row],[Proposed Grade]],Salary[],2,FALSE)</f>
        <v>#N/A</v>
      </c>
      <c r="M43" s="29"/>
    </row>
    <row r="44" spans="3:13" x14ac:dyDescent="0.25">
      <c r="C44" s="10">
        <f>SUBTOTAL(103,$D$5:$D44)+0</f>
        <v>0</v>
      </c>
      <c r="D44" s="26"/>
      <c r="E44" s="10" t="e">
        <f>VLOOKUP(Table6[[#This Row],[Department]],Department[],2,FALSE)</f>
        <v>#N/A</v>
      </c>
      <c r="F44" s="27"/>
      <c r="G44" s="26"/>
      <c r="H44" s="28"/>
      <c r="I44" s="10" t="e">
        <f>VLOOKUP(Table6[[#This Row],[Current Grade]],Salary[],2,FALSE)</f>
        <v>#N/A</v>
      </c>
      <c r="J44" s="26"/>
      <c r="K44" s="22"/>
      <c r="L44" s="12" t="e">
        <f>VLOOKUP(Table6[[#This Row],[Proposed Grade]],Salary[],2,FALSE)</f>
        <v>#N/A</v>
      </c>
      <c r="M44" s="29"/>
    </row>
    <row r="45" spans="3:13" x14ac:dyDescent="0.25">
      <c r="C45" s="10">
        <f>SUBTOTAL(103,$D$5:$D45)+0</f>
        <v>0</v>
      </c>
      <c r="D45" s="26"/>
      <c r="E45" s="10" t="e">
        <f>VLOOKUP(Table6[[#This Row],[Department]],Department[],2,FALSE)</f>
        <v>#N/A</v>
      </c>
      <c r="F45" s="27"/>
      <c r="G45" s="26"/>
      <c r="H45" s="28"/>
      <c r="I45" s="10" t="e">
        <f>VLOOKUP(Table6[[#This Row],[Current Grade]],Salary[],2,FALSE)</f>
        <v>#N/A</v>
      </c>
      <c r="J45" s="26"/>
      <c r="K45" s="22"/>
      <c r="L45" s="12" t="e">
        <f>VLOOKUP(Table6[[#This Row],[Proposed Grade]],Salary[],2,FALSE)</f>
        <v>#N/A</v>
      </c>
      <c r="M45" s="29"/>
    </row>
    <row r="46" spans="3:13" x14ac:dyDescent="0.25">
      <c r="C46" s="10">
        <f>SUBTOTAL(103,$D$5:$D46)+0</f>
        <v>0</v>
      </c>
      <c r="D46" s="26"/>
      <c r="E46" s="10" t="e">
        <f>VLOOKUP(Table6[[#This Row],[Department]],Department[],2,FALSE)</f>
        <v>#N/A</v>
      </c>
      <c r="F46" s="27"/>
      <c r="G46" s="26"/>
      <c r="H46" s="28"/>
      <c r="I46" s="10" t="e">
        <f>VLOOKUP(Table6[[#This Row],[Current Grade]],Salary[],2,FALSE)</f>
        <v>#N/A</v>
      </c>
      <c r="J46" s="26"/>
      <c r="K46" s="22"/>
      <c r="L46" s="12" t="e">
        <f>VLOOKUP(Table6[[#This Row],[Proposed Grade]],Salary[],2,FALSE)</f>
        <v>#N/A</v>
      </c>
      <c r="M46" s="29"/>
    </row>
    <row r="47" spans="3:13" x14ac:dyDescent="0.25">
      <c r="C47" s="10">
        <f>SUBTOTAL(103,$D$5:$D47)+0</f>
        <v>0</v>
      </c>
      <c r="D47" s="26"/>
      <c r="E47" s="10" t="e">
        <f>VLOOKUP(Table6[[#This Row],[Department]],Department[],2,FALSE)</f>
        <v>#N/A</v>
      </c>
      <c r="F47" s="27"/>
      <c r="G47" s="26"/>
      <c r="H47" s="28"/>
      <c r="I47" s="10" t="e">
        <f>VLOOKUP(Table6[[#This Row],[Current Grade]],Salary[],2,FALSE)</f>
        <v>#N/A</v>
      </c>
      <c r="J47" s="26"/>
      <c r="K47" s="22"/>
      <c r="L47" s="12" t="e">
        <f>VLOOKUP(Table6[[#This Row],[Proposed Grade]],Salary[],2,FALSE)</f>
        <v>#N/A</v>
      </c>
      <c r="M47" s="29"/>
    </row>
    <row r="48" spans="3:13" x14ac:dyDescent="0.25">
      <c r="C48" s="10">
        <f>SUBTOTAL(103,$D$5:$D48)+0</f>
        <v>0</v>
      </c>
      <c r="D48" s="26"/>
      <c r="E48" s="10" t="e">
        <f>VLOOKUP(Table6[[#This Row],[Department]],Department[],2,FALSE)</f>
        <v>#N/A</v>
      </c>
      <c r="F48" s="27"/>
      <c r="G48" s="26"/>
      <c r="H48" s="28"/>
      <c r="I48" s="10" t="e">
        <f>VLOOKUP(Table6[[#This Row],[Current Grade]],Salary[],2,FALSE)</f>
        <v>#N/A</v>
      </c>
      <c r="J48" s="26"/>
      <c r="K48" s="22"/>
      <c r="L48" s="12" t="e">
        <f>VLOOKUP(Table6[[#This Row],[Proposed Grade]],Salary[],2,FALSE)</f>
        <v>#N/A</v>
      </c>
      <c r="M48" s="29"/>
    </row>
    <row r="49" spans="3:13" x14ac:dyDescent="0.25">
      <c r="C49" s="10">
        <f>SUBTOTAL(103,$D$5:$D49)+0</f>
        <v>0</v>
      </c>
      <c r="D49" s="26"/>
      <c r="E49" s="10" t="e">
        <f>VLOOKUP(Table6[[#This Row],[Department]],Department[],2,FALSE)</f>
        <v>#N/A</v>
      </c>
      <c r="F49" s="27"/>
      <c r="G49" s="26"/>
      <c r="H49" s="28"/>
      <c r="I49" s="10" t="e">
        <f>VLOOKUP(Table6[[#This Row],[Current Grade]],Salary[],2,FALSE)</f>
        <v>#N/A</v>
      </c>
      <c r="J49" s="26"/>
      <c r="K49" s="22"/>
      <c r="L49" s="12" t="e">
        <f>VLOOKUP(Table6[[#This Row],[Proposed Grade]],Salary[],2,FALSE)</f>
        <v>#N/A</v>
      </c>
      <c r="M49" s="29"/>
    </row>
    <row r="50" spans="3:13" x14ac:dyDescent="0.25">
      <c r="C50" s="10">
        <f>SUBTOTAL(103,$D$5:$D50)+0</f>
        <v>0</v>
      </c>
      <c r="D50" s="26"/>
      <c r="E50" s="10" t="e">
        <f>VLOOKUP(Table6[[#This Row],[Department]],Department[],2,FALSE)</f>
        <v>#N/A</v>
      </c>
      <c r="F50" s="27"/>
      <c r="G50" s="26"/>
      <c r="H50" s="28"/>
      <c r="I50" s="10" t="e">
        <f>VLOOKUP(Table6[[#This Row],[Current Grade]],Salary[],2,FALSE)</f>
        <v>#N/A</v>
      </c>
      <c r="J50" s="26"/>
      <c r="K50" s="22"/>
      <c r="L50" s="12" t="e">
        <f>VLOOKUP(Table6[[#This Row],[Proposed Grade]],Salary[],2,FALSE)</f>
        <v>#N/A</v>
      </c>
      <c r="M50" s="29"/>
    </row>
    <row r="51" spans="3:13" x14ac:dyDescent="0.25">
      <c r="C51" s="10">
        <f>SUBTOTAL(103,$D$5:$D51)+0</f>
        <v>0</v>
      </c>
      <c r="D51" s="26"/>
      <c r="E51" s="10" t="e">
        <f>VLOOKUP(Table6[[#This Row],[Department]],Department[],2,FALSE)</f>
        <v>#N/A</v>
      </c>
      <c r="F51" s="27"/>
      <c r="G51" s="26"/>
      <c r="H51" s="28"/>
      <c r="I51" s="10" t="e">
        <f>VLOOKUP(Table6[[#This Row],[Current Grade]],Salary[],2,FALSE)</f>
        <v>#N/A</v>
      </c>
      <c r="J51" s="26"/>
      <c r="K51" s="22"/>
      <c r="L51" s="12" t="e">
        <f>VLOOKUP(Table6[[#This Row],[Proposed Grade]],Salary[],2,FALSE)</f>
        <v>#N/A</v>
      </c>
      <c r="M51" s="29"/>
    </row>
    <row r="52" spans="3:13" x14ac:dyDescent="0.25">
      <c r="C52" s="10">
        <f>SUBTOTAL(103,$D$5:$D52)+0</f>
        <v>0</v>
      </c>
      <c r="D52" s="26"/>
      <c r="E52" s="10" t="e">
        <f>VLOOKUP(Table6[[#This Row],[Department]],Department[],2,FALSE)</f>
        <v>#N/A</v>
      </c>
      <c r="F52" s="27"/>
      <c r="G52" s="26"/>
      <c r="H52" s="28"/>
      <c r="I52" s="10" t="e">
        <f>VLOOKUP(Table6[[#This Row],[Current Grade]],Salary[],2,FALSE)</f>
        <v>#N/A</v>
      </c>
      <c r="J52" s="26"/>
      <c r="K52" s="22"/>
      <c r="L52" s="12" t="e">
        <f>VLOOKUP(Table6[[#This Row],[Proposed Grade]],Salary[],2,FALSE)</f>
        <v>#N/A</v>
      </c>
      <c r="M52" s="29"/>
    </row>
    <row r="53" spans="3:13" x14ac:dyDescent="0.25">
      <c r="C53" s="10">
        <f>SUBTOTAL(103,$D$5:$D53)+0</f>
        <v>0</v>
      </c>
      <c r="D53" s="26"/>
      <c r="E53" s="10" t="e">
        <f>VLOOKUP(Table6[[#This Row],[Department]],Department[],2,FALSE)</f>
        <v>#N/A</v>
      </c>
      <c r="F53" s="27"/>
      <c r="G53" s="26"/>
      <c r="H53" s="28"/>
      <c r="I53" s="10" t="e">
        <f>VLOOKUP(Table6[[#This Row],[Current Grade]],Salary[],2,FALSE)</f>
        <v>#N/A</v>
      </c>
      <c r="J53" s="26"/>
      <c r="K53" s="22"/>
      <c r="L53" s="12" t="e">
        <f>VLOOKUP(Table6[[#This Row],[Proposed Grade]],Salary[],2,FALSE)</f>
        <v>#N/A</v>
      </c>
      <c r="M53" s="29"/>
    </row>
    <row r="54" spans="3:13" x14ac:dyDescent="0.25">
      <c r="D54" s="1"/>
      <c r="E54" s="1"/>
      <c r="F54" s="1"/>
      <c r="G54" s="1"/>
      <c r="H54" s="1"/>
      <c r="I54" s="1"/>
      <c r="J54" s="1"/>
      <c r="L54" s="1"/>
      <c r="M54" s="1"/>
    </row>
    <row r="58" spans="3:13" x14ac:dyDescent="0.25">
      <c r="C58">
        <v>1</v>
      </c>
    </row>
  </sheetData>
  <sheetProtection sheet="1" objects="1" scenarios="1" selectLockedCells="1"/>
  <mergeCells count="2">
    <mergeCell ref="C1:M1"/>
    <mergeCell ref="C2:M2"/>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50CC9AA-5D11-4ED9-81EE-88C1FA2EA61E}">
          <x14:formula1>
            <xm:f>Data!$A$2:$A$203</xm:f>
          </x14:formula1>
          <xm:sqref>D5:D53</xm:sqref>
        </x14:dataValidation>
        <x14:dataValidation type="list" allowBlank="1" showInputMessage="1" showErrorMessage="1" xr:uid="{651960EB-5DAC-4ADA-99E5-827D2108D931}">
          <x14:formula1>
            <xm:f>Data!$H$2:$H$149</xm:f>
          </x14:formula1>
          <xm:sqref>H5:H53 K5:K53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AB03-310E-4FD1-93D8-D7B383C6061A}">
  <sheetPr>
    <tabColor rgb="FF0070C0"/>
  </sheetPr>
  <dimension ref="A1:AA20"/>
  <sheetViews>
    <sheetView zoomScaleNormal="100" workbookViewId="0">
      <selection activeCell="C6" sqref="C6:Q6"/>
    </sheetView>
  </sheetViews>
  <sheetFormatPr defaultColWidth="0" defaultRowHeight="15" x14ac:dyDescent="0.25"/>
  <cols>
    <col min="1" max="1" width="21.42578125" style="15" customWidth="1"/>
    <col min="2" max="2" width="4.28515625" style="15" customWidth="1"/>
    <col min="3" max="18" width="9.140625" style="15" customWidth="1"/>
    <col min="19" max="27" width="0" style="15" hidden="1" customWidth="1"/>
    <col min="28" max="16384" width="9.140625" style="7" hidden="1"/>
  </cols>
  <sheetData>
    <row r="1" spans="3:17" ht="26.25" x14ac:dyDescent="0.4">
      <c r="C1" s="32" t="s">
        <v>608</v>
      </c>
      <c r="D1" s="32"/>
      <c r="E1" s="32"/>
      <c r="F1" s="32"/>
      <c r="G1" s="32"/>
      <c r="H1" s="32"/>
      <c r="I1" s="32"/>
      <c r="J1" s="32"/>
      <c r="K1" s="32"/>
      <c r="L1" s="32"/>
      <c r="M1" s="32"/>
      <c r="N1" s="32"/>
      <c r="O1" s="32"/>
      <c r="P1" s="32"/>
      <c r="Q1" s="32"/>
    </row>
    <row r="2" spans="3:17" ht="34.5" customHeight="1" x14ac:dyDescent="0.25">
      <c r="C2" s="31" t="s">
        <v>587</v>
      </c>
      <c r="D2" s="31"/>
      <c r="E2" s="31"/>
      <c r="F2" s="31"/>
      <c r="G2" s="31"/>
      <c r="H2" s="31"/>
      <c r="I2" s="31"/>
      <c r="J2" s="31"/>
      <c r="K2" s="31"/>
      <c r="L2" s="31"/>
      <c r="M2" s="31"/>
      <c r="N2" s="31"/>
      <c r="O2" s="31"/>
      <c r="P2" s="31"/>
      <c r="Q2" s="31"/>
    </row>
    <row r="4" spans="3:17" x14ac:dyDescent="0.25">
      <c r="C4" s="35" t="s">
        <v>589</v>
      </c>
      <c r="D4" s="35"/>
      <c r="E4" s="35"/>
      <c r="F4" s="35"/>
      <c r="G4" s="35"/>
      <c r="H4" s="35"/>
      <c r="I4" s="35"/>
      <c r="J4" s="35"/>
      <c r="K4" s="35"/>
      <c r="L4" s="35"/>
      <c r="M4" s="35"/>
      <c r="N4" s="35"/>
      <c r="O4" s="35"/>
      <c r="P4" s="35"/>
      <c r="Q4" s="35"/>
    </row>
    <row r="5" spans="3:17" ht="15.75" thickBot="1" x14ac:dyDescent="0.3"/>
    <row r="6" spans="3:17" ht="187.5" customHeight="1" thickBot="1" x14ac:dyDescent="0.3">
      <c r="C6" s="40"/>
      <c r="D6" s="41"/>
      <c r="E6" s="41"/>
      <c r="F6" s="41"/>
      <c r="G6" s="41"/>
      <c r="H6" s="41"/>
      <c r="I6" s="41"/>
      <c r="J6" s="41"/>
      <c r="K6" s="41"/>
      <c r="L6" s="41"/>
      <c r="M6" s="41"/>
      <c r="N6" s="41"/>
      <c r="O6" s="41"/>
      <c r="P6" s="41"/>
      <c r="Q6" s="42"/>
    </row>
    <row r="8" spans="3:17" x14ac:dyDescent="0.25">
      <c r="C8" s="35" t="s">
        <v>588</v>
      </c>
      <c r="D8" s="35"/>
      <c r="E8" s="35"/>
      <c r="F8" s="35"/>
      <c r="G8" s="35"/>
      <c r="H8" s="35"/>
      <c r="I8" s="35"/>
      <c r="J8" s="35"/>
      <c r="K8" s="35"/>
      <c r="L8" s="35"/>
      <c r="M8" s="35"/>
      <c r="N8" s="35"/>
      <c r="O8" s="35"/>
      <c r="P8" s="35"/>
      <c r="Q8" s="35"/>
    </row>
    <row r="9" spans="3:17" ht="15.75" thickBot="1" x14ac:dyDescent="0.3"/>
    <row r="10" spans="3:17" ht="187.5" customHeight="1" thickBot="1" x14ac:dyDescent="0.3">
      <c r="C10" s="40"/>
      <c r="D10" s="41"/>
      <c r="E10" s="41"/>
      <c r="F10" s="41"/>
      <c r="G10" s="41"/>
      <c r="H10" s="41"/>
      <c r="I10" s="41"/>
      <c r="J10" s="41"/>
      <c r="K10" s="41"/>
      <c r="L10" s="41"/>
      <c r="M10" s="41"/>
      <c r="N10" s="41"/>
      <c r="O10" s="41"/>
      <c r="P10" s="41"/>
      <c r="Q10" s="42"/>
    </row>
    <row r="12" spans="3:17" x14ac:dyDescent="0.25">
      <c r="C12" s="35" t="s">
        <v>604</v>
      </c>
      <c r="D12" s="35"/>
      <c r="E12" s="35"/>
      <c r="F12" s="35"/>
      <c r="G12" s="35"/>
      <c r="H12" s="35"/>
      <c r="I12" s="35"/>
      <c r="J12" s="35"/>
      <c r="K12" s="35"/>
      <c r="L12" s="35"/>
      <c r="M12" s="35"/>
      <c r="N12" s="35"/>
      <c r="O12" s="35"/>
      <c r="P12" s="35"/>
      <c r="Q12" s="35"/>
    </row>
    <row r="13" spans="3:17" ht="15.75" thickBot="1" x14ac:dyDescent="0.3"/>
    <row r="14" spans="3:17" ht="187.5" customHeight="1" thickBot="1" x14ac:dyDescent="0.3">
      <c r="C14" s="40"/>
      <c r="D14" s="41"/>
      <c r="E14" s="41"/>
      <c r="F14" s="41"/>
      <c r="G14" s="41"/>
      <c r="H14" s="41"/>
      <c r="I14" s="41"/>
      <c r="J14" s="41"/>
      <c r="K14" s="41"/>
      <c r="L14" s="41"/>
      <c r="M14" s="41"/>
      <c r="N14" s="41"/>
      <c r="O14" s="41"/>
      <c r="P14" s="41"/>
      <c r="Q14" s="42"/>
    </row>
    <row r="16" spans="3:17" x14ac:dyDescent="0.25">
      <c r="C16" s="35" t="s">
        <v>590</v>
      </c>
      <c r="D16" s="35"/>
      <c r="E16" s="35"/>
      <c r="F16" s="35"/>
      <c r="G16" s="35"/>
      <c r="H16" s="35"/>
      <c r="I16" s="35"/>
      <c r="J16" s="35"/>
      <c r="K16" s="35"/>
      <c r="L16" s="35"/>
      <c r="M16" s="35"/>
      <c r="N16" s="35"/>
      <c r="O16" s="35"/>
      <c r="P16" s="35"/>
      <c r="Q16" s="35"/>
    </row>
    <row r="17" spans="3:17" ht="15.75" thickBot="1" x14ac:dyDescent="0.3"/>
    <row r="18" spans="3:17" ht="187.5" customHeight="1" thickBot="1" x14ac:dyDescent="0.3">
      <c r="C18" s="40"/>
      <c r="D18" s="41"/>
      <c r="E18" s="41"/>
      <c r="F18" s="41"/>
      <c r="G18" s="41"/>
      <c r="H18" s="41"/>
      <c r="I18" s="41"/>
      <c r="J18" s="41"/>
      <c r="K18" s="41"/>
      <c r="L18" s="41"/>
      <c r="M18" s="41"/>
      <c r="N18" s="41"/>
      <c r="O18" s="41"/>
      <c r="P18" s="41"/>
      <c r="Q18" s="42"/>
    </row>
    <row r="20" spans="3:17" x14ac:dyDescent="0.25">
      <c r="C20" s="39" t="s">
        <v>591</v>
      </c>
      <c r="D20" s="39"/>
      <c r="E20" s="39"/>
      <c r="F20" s="39"/>
      <c r="G20" s="39"/>
      <c r="H20" s="39"/>
      <c r="I20" s="39"/>
      <c r="J20" s="39"/>
      <c r="K20" s="39"/>
      <c r="L20" s="39"/>
      <c r="M20" s="39"/>
      <c r="N20" s="39"/>
      <c r="O20" s="39"/>
      <c r="P20" s="39"/>
      <c r="Q20" s="39"/>
    </row>
  </sheetData>
  <sheetProtection sheet="1" objects="1" scenarios="1" selectLockedCells="1"/>
  <mergeCells count="11">
    <mergeCell ref="C1:Q1"/>
    <mergeCell ref="C2:Q2"/>
    <mergeCell ref="C20:Q20"/>
    <mergeCell ref="C4:Q4"/>
    <mergeCell ref="C6:Q6"/>
    <mergeCell ref="C8:Q8"/>
    <mergeCell ref="C10:Q10"/>
    <mergeCell ref="C12:Q12"/>
    <mergeCell ref="C14:Q14"/>
    <mergeCell ref="C16:Q16"/>
    <mergeCell ref="C18:Q1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76F1-A9FF-40F4-B5B1-4FA843271BF6}">
  <sheetPr>
    <tabColor rgb="FFFFC000"/>
  </sheetPr>
  <dimension ref="A1:K36"/>
  <sheetViews>
    <sheetView showZeros="0" workbookViewId="0">
      <selection activeCell="C5" sqref="C5"/>
    </sheetView>
  </sheetViews>
  <sheetFormatPr defaultColWidth="0" defaultRowHeight="15" zeroHeight="1" x14ac:dyDescent="0.25"/>
  <cols>
    <col min="1" max="1" width="21.42578125" customWidth="1"/>
    <col min="2" max="2" width="4.28515625" customWidth="1"/>
    <col min="3" max="3" width="48.7109375" customWidth="1"/>
    <col min="4" max="4" width="11.7109375" bestFit="1" customWidth="1"/>
    <col min="5" max="5" width="9.7109375" bestFit="1" customWidth="1"/>
    <col min="6" max="6" width="25.42578125" bestFit="1" customWidth="1"/>
    <col min="7" max="7" width="16.5703125" bestFit="1" customWidth="1"/>
    <col min="8" max="8" width="19.140625" bestFit="1" customWidth="1"/>
    <col min="9" max="9" width="13.28515625" bestFit="1" customWidth="1"/>
    <col min="10" max="10" width="12.5703125" bestFit="1" customWidth="1"/>
    <col min="11" max="11" width="25.28515625" bestFit="1" customWidth="1"/>
    <col min="12" max="16384" width="9.140625" hidden="1"/>
  </cols>
  <sheetData>
    <row r="1" spans="1:11" ht="26.25" x14ac:dyDescent="0.4">
      <c r="A1" s="18"/>
      <c r="B1" s="18"/>
      <c r="C1" s="32" t="s">
        <v>617</v>
      </c>
      <c r="D1" s="32"/>
      <c r="E1" s="32"/>
      <c r="F1" s="32"/>
      <c r="G1" s="32"/>
      <c r="H1" s="32"/>
      <c r="I1" s="32"/>
      <c r="J1" s="32"/>
      <c r="K1" s="32"/>
    </row>
    <row r="2" spans="1:11" x14ac:dyDescent="0.25">
      <c r="A2" s="18"/>
      <c r="B2" s="18"/>
      <c r="C2" s="31" t="s">
        <v>618</v>
      </c>
      <c r="D2" s="31"/>
      <c r="E2" s="31"/>
      <c r="F2" s="31"/>
      <c r="G2" s="31"/>
      <c r="H2" s="31"/>
      <c r="I2" s="31"/>
      <c r="J2" s="31"/>
      <c r="K2" s="31"/>
    </row>
    <row r="3" spans="1:11" x14ac:dyDescent="0.25">
      <c r="A3" s="18"/>
      <c r="B3" s="18"/>
      <c r="C3" s="18"/>
      <c r="D3" s="18"/>
      <c r="E3" s="18"/>
      <c r="F3" s="18"/>
      <c r="G3" s="18"/>
      <c r="H3" s="18"/>
      <c r="I3" s="18"/>
      <c r="J3" s="18"/>
      <c r="K3" s="18"/>
    </row>
    <row r="4" spans="1:11" x14ac:dyDescent="0.25">
      <c r="A4" s="18"/>
      <c r="B4" s="18"/>
      <c r="C4" s="9" t="s">
        <v>627</v>
      </c>
      <c r="D4" s="9" t="s">
        <v>619</v>
      </c>
      <c r="E4" s="9" t="s">
        <v>620</v>
      </c>
      <c r="F4" s="9" t="s">
        <v>621</v>
      </c>
      <c r="G4" s="9" t="s">
        <v>622</v>
      </c>
      <c r="H4" s="9" t="s">
        <v>623</v>
      </c>
      <c r="I4" s="9" t="s">
        <v>624</v>
      </c>
      <c r="J4" s="9" t="s">
        <v>625</v>
      </c>
      <c r="K4" s="9" t="s">
        <v>626</v>
      </c>
    </row>
    <row r="5" spans="1:11" x14ac:dyDescent="0.25">
      <c r="A5" s="18"/>
      <c r="B5" s="18"/>
      <c r="C5" s="21"/>
      <c r="D5" s="22"/>
      <c r="E5" s="22"/>
      <c r="F5" s="22"/>
      <c r="G5" s="23"/>
      <c r="H5" s="23"/>
      <c r="I5" s="23"/>
      <c r="J5" s="23"/>
      <c r="K5" s="24">
        <f>SUM(Table7[[#This Row],[Registration]:[Parking]])</f>
        <v>0</v>
      </c>
    </row>
    <row r="6" spans="1:11" x14ac:dyDescent="0.25">
      <c r="A6" s="18"/>
      <c r="B6" s="18"/>
      <c r="C6" s="21"/>
      <c r="D6" s="22"/>
      <c r="E6" s="22"/>
      <c r="F6" s="22"/>
      <c r="G6" s="23"/>
      <c r="H6" s="23"/>
      <c r="I6" s="23"/>
      <c r="J6" s="23"/>
      <c r="K6" s="24">
        <f>SUM(Table7[[#This Row],[Registration]:[Parking]])</f>
        <v>0</v>
      </c>
    </row>
    <row r="7" spans="1:11" x14ac:dyDescent="0.25">
      <c r="A7" s="18"/>
      <c r="B7" s="18"/>
      <c r="C7" s="21"/>
      <c r="D7" s="22"/>
      <c r="E7" s="22"/>
      <c r="F7" s="22"/>
      <c r="G7" s="23"/>
      <c r="H7" s="23"/>
      <c r="I7" s="23"/>
      <c r="J7" s="23"/>
      <c r="K7" s="24">
        <f>SUM(Table7[[#This Row],[Registration]:[Parking]])</f>
        <v>0</v>
      </c>
    </row>
    <row r="8" spans="1:11" x14ac:dyDescent="0.25">
      <c r="A8" s="18"/>
      <c r="B8" s="18"/>
      <c r="C8" s="21"/>
      <c r="D8" s="22"/>
      <c r="E8" s="22"/>
      <c r="F8" s="22"/>
      <c r="G8" s="23"/>
      <c r="H8" s="23"/>
      <c r="I8" s="23"/>
      <c r="J8" s="23"/>
      <c r="K8" s="24">
        <f>SUM(Table7[[#This Row],[Registration]:[Parking]])</f>
        <v>0</v>
      </c>
    </row>
    <row r="9" spans="1:11" x14ac:dyDescent="0.25">
      <c r="A9" s="18"/>
      <c r="B9" s="18"/>
      <c r="C9" s="21"/>
      <c r="D9" s="22"/>
      <c r="E9" s="22"/>
      <c r="F9" s="22"/>
      <c r="G9" s="23"/>
      <c r="H9" s="23"/>
      <c r="I9" s="23"/>
      <c r="J9" s="23"/>
      <c r="K9" s="24">
        <f>SUM(Table7[[#This Row],[Registration]:[Parking]])</f>
        <v>0</v>
      </c>
    </row>
    <row r="10" spans="1:11" x14ac:dyDescent="0.25">
      <c r="A10" s="18"/>
      <c r="B10" s="18"/>
      <c r="C10" s="21"/>
      <c r="D10" s="22"/>
      <c r="E10" s="22"/>
      <c r="F10" s="22"/>
      <c r="G10" s="23"/>
      <c r="H10" s="23"/>
      <c r="I10" s="23"/>
      <c r="J10" s="23"/>
      <c r="K10" s="24">
        <f>SUM(Table7[[#This Row],[Registration]:[Parking]])</f>
        <v>0</v>
      </c>
    </row>
    <row r="11" spans="1:11" x14ac:dyDescent="0.25">
      <c r="A11" s="18"/>
      <c r="B11" s="18"/>
      <c r="C11" s="21"/>
      <c r="D11" s="22"/>
      <c r="E11" s="22"/>
      <c r="F11" s="22"/>
      <c r="G11" s="23"/>
      <c r="H11" s="23"/>
      <c r="I11" s="23"/>
      <c r="J11" s="23"/>
      <c r="K11" s="24">
        <f>SUM(Table7[[#This Row],[Registration]:[Parking]])</f>
        <v>0</v>
      </c>
    </row>
    <row r="12" spans="1:11" x14ac:dyDescent="0.25">
      <c r="A12" s="18"/>
      <c r="B12" s="18"/>
      <c r="C12" s="21"/>
      <c r="D12" s="22"/>
      <c r="E12" s="22"/>
      <c r="F12" s="22"/>
      <c r="G12" s="23"/>
      <c r="H12" s="23"/>
      <c r="I12" s="23"/>
      <c r="J12" s="23"/>
      <c r="K12" s="24">
        <f>SUM(Table7[[#This Row],[Registration]:[Parking]])</f>
        <v>0</v>
      </c>
    </row>
    <row r="13" spans="1:11" x14ac:dyDescent="0.25">
      <c r="A13" s="18"/>
      <c r="B13" s="18"/>
      <c r="C13" s="21"/>
      <c r="D13" s="22"/>
      <c r="E13" s="22"/>
      <c r="F13" s="22"/>
      <c r="G13" s="23"/>
      <c r="H13" s="23"/>
      <c r="I13" s="23"/>
      <c r="J13" s="23"/>
      <c r="K13" s="24">
        <f>SUM(Table7[[#This Row],[Registration]:[Parking]])</f>
        <v>0</v>
      </c>
    </row>
    <row r="14" spans="1:11" x14ac:dyDescent="0.25">
      <c r="A14" s="18"/>
      <c r="B14" s="18"/>
      <c r="C14" s="21"/>
      <c r="D14" s="22"/>
      <c r="E14" s="22"/>
      <c r="F14" s="22"/>
      <c r="G14" s="23"/>
      <c r="H14" s="23"/>
      <c r="I14" s="23"/>
      <c r="J14" s="23"/>
      <c r="K14" s="24">
        <f>SUM(Table7[[#This Row],[Registration]:[Parking]])</f>
        <v>0</v>
      </c>
    </row>
    <row r="15" spans="1:11" x14ac:dyDescent="0.25">
      <c r="A15" s="18"/>
      <c r="B15" s="18"/>
      <c r="C15" s="21"/>
      <c r="D15" s="22"/>
      <c r="E15" s="22"/>
      <c r="F15" s="22"/>
      <c r="G15" s="23"/>
      <c r="H15" s="23"/>
      <c r="I15" s="23"/>
      <c r="J15" s="23"/>
      <c r="K15" s="24">
        <f>SUM(Table7[[#This Row],[Registration]:[Parking]])</f>
        <v>0</v>
      </c>
    </row>
    <row r="16" spans="1:11" x14ac:dyDescent="0.25">
      <c r="A16" s="18"/>
      <c r="B16" s="18"/>
      <c r="C16" s="21"/>
      <c r="D16" s="22"/>
      <c r="E16" s="22"/>
      <c r="F16" s="22"/>
      <c r="G16" s="23"/>
      <c r="H16" s="23"/>
      <c r="I16" s="23"/>
      <c r="J16" s="23"/>
      <c r="K16" s="24">
        <f>SUM(Table7[[#This Row],[Registration]:[Parking]])</f>
        <v>0</v>
      </c>
    </row>
    <row r="17" spans="1:11" x14ac:dyDescent="0.25">
      <c r="A17" s="18"/>
      <c r="B17" s="18"/>
      <c r="C17" s="21"/>
      <c r="D17" s="22"/>
      <c r="E17" s="22"/>
      <c r="F17" s="22"/>
      <c r="G17" s="23"/>
      <c r="H17" s="23"/>
      <c r="I17" s="23"/>
      <c r="J17" s="23"/>
      <c r="K17" s="24">
        <f>SUM(Table7[[#This Row],[Registration]:[Parking]])</f>
        <v>0</v>
      </c>
    </row>
    <row r="18" spans="1:11" x14ac:dyDescent="0.25">
      <c r="A18" s="18"/>
      <c r="B18" s="18"/>
      <c r="C18" s="21"/>
      <c r="D18" s="22"/>
      <c r="E18" s="22"/>
      <c r="F18" s="22"/>
      <c r="G18" s="23"/>
      <c r="H18" s="23"/>
      <c r="I18" s="23"/>
      <c r="J18" s="23"/>
      <c r="K18" s="24">
        <f>SUM(Table7[[#This Row],[Registration]:[Parking]])</f>
        <v>0</v>
      </c>
    </row>
    <row r="19" spans="1:11" x14ac:dyDescent="0.25">
      <c r="A19" s="18"/>
      <c r="B19" s="18"/>
      <c r="C19" s="21"/>
      <c r="D19" s="22"/>
      <c r="E19" s="22"/>
      <c r="F19" s="22"/>
      <c r="G19" s="23"/>
      <c r="H19" s="23"/>
      <c r="I19" s="23"/>
      <c r="J19" s="23"/>
      <c r="K19" s="24">
        <f>SUM(Table7[[#This Row],[Registration]:[Parking]])</f>
        <v>0</v>
      </c>
    </row>
    <row r="20" spans="1:11" x14ac:dyDescent="0.25">
      <c r="A20" s="18"/>
      <c r="B20" s="18"/>
      <c r="C20" s="21"/>
      <c r="D20" s="22"/>
      <c r="E20" s="22"/>
      <c r="F20" s="22"/>
      <c r="G20" s="23"/>
      <c r="H20" s="23"/>
      <c r="I20" s="23"/>
      <c r="J20" s="23"/>
      <c r="K20" s="24">
        <f>SUM(Table7[[#This Row],[Registration]:[Parking]])</f>
        <v>0</v>
      </c>
    </row>
    <row r="21" spans="1:11" x14ac:dyDescent="0.25">
      <c r="A21" s="18"/>
      <c r="B21" s="18"/>
      <c r="C21" s="21"/>
      <c r="D21" s="22"/>
      <c r="E21" s="22"/>
      <c r="F21" s="22"/>
      <c r="G21" s="23"/>
      <c r="H21" s="23"/>
      <c r="I21" s="23"/>
      <c r="J21" s="23"/>
      <c r="K21" s="24">
        <f>SUM(Table7[[#This Row],[Registration]:[Parking]])</f>
        <v>0</v>
      </c>
    </row>
    <row r="22" spans="1:11" x14ac:dyDescent="0.25">
      <c r="A22" s="18"/>
      <c r="B22" s="18"/>
      <c r="C22" s="21"/>
      <c r="D22" s="22"/>
      <c r="E22" s="22"/>
      <c r="F22" s="22"/>
      <c r="G22" s="23"/>
      <c r="H22" s="23"/>
      <c r="I22" s="23"/>
      <c r="J22" s="23"/>
      <c r="K22" s="24">
        <f>SUM(Table7[[#This Row],[Registration]:[Parking]])</f>
        <v>0</v>
      </c>
    </row>
    <row r="23" spans="1:11" x14ac:dyDescent="0.25">
      <c r="A23" s="18"/>
      <c r="B23" s="18"/>
      <c r="C23" s="21"/>
      <c r="D23" s="22"/>
      <c r="E23" s="22"/>
      <c r="F23" s="22"/>
      <c r="G23" s="23"/>
      <c r="H23" s="23"/>
      <c r="I23" s="23"/>
      <c r="J23" s="23"/>
      <c r="K23" s="24">
        <f>SUM(Table7[[#This Row],[Registration]:[Parking]])</f>
        <v>0</v>
      </c>
    </row>
    <row r="24" spans="1:11" x14ac:dyDescent="0.25">
      <c r="A24" s="18"/>
      <c r="B24" s="18"/>
      <c r="C24" s="21"/>
      <c r="D24" s="22"/>
      <c r="E24" s="22"/>
      <c r="F24" s="22"/>
      <c r="G24" s="23"/>
      <c r="H24" s="23"/>
      <c r="I24" s="23"/>
      <c r="J24" s="23"/>
      <c r="K24" s="24">
        <f>SUM(Table7[[#This Row],[Registration]:[Parking]])</f>
        <v>0</v>
      </c>
    </row>
    <row r="25" spans="1:11" x14ac:dyDescent="0.25">
      <c r="A25" s="18"/>
      <c r="B25" s="18"/>
      <c r="C25" s="21"/>
      <c r="D25" s="22"/>
      <c r="E25" s="22"/>
      <c r="F25" s="22"/>
      <c r="G25" s="23"/>
      <c r="H25" s="23"/>
      <c r="I25" s="23"/>
      <c r="J25" s="23"/>
      <c r="K25" s="24">
        <f>SUM(Table7[[#This Row],[Registration]:[Parking]])</f>
        <v>0</v>
      </c>
    </row>
    <row r="26" spans="1:11" x14ac:dyDescent="0.25">
      <c r="A26" s="18"/>
      <c r="B26" s="18"/>
      <c r="C26" s="21"/>
      <c r="D26" s="22"/>
      <c r="E26" s="22"/>
      <c r="F26" s="22"/>
      <c r="G26" s="23"/>
      <c r="H26" s="23"/>
      <c r="I26" s="23"/>
      <c r="J26" s="23"/>
      <c r="K26" s="24">
        <f>SUM(Table7[[#This Row],[Registration]:[Parking]])</f>
        <v>0</v>
      </c>
    </row>
    <row r="27" spans="1:11" x14ac:dyDescent="0.25">
      <c r="A27" s="18"/>
      <c r="B27" s="18"/>
      <c r="C27" s="21"/>
      <c r="D27" s="22"/>
      <c r="E27" s="22"/>
      <c r="F27" s="22"/>
      <c r="G27" s="23"/>
      <c r="H27" s="23"/>
      <c r="I27" s="23"/>
      <c r="J27" s="23"/>
      <c r="K27" s="24">
        <f>SUM(Table7[[#This Row],[Registration]:[Parking]])</f>
        <v>0</v>
      </c>
    </row>
    <row r="28" spans="1:11" x14ac:dyDescent="0.25">
      <c r="A28" s="18"/>
      <c r="B28" s="18"/>
      <c r="C28" s="21"/>
      <c r="D28" s="22"/>
      <c r="E28" s="22"/>
      <c r="F28" s="22"/>
      <c r="G28" s="23"/>
      <c r="H28" s="23"/>
      <c r="I28" s="23"/>
      <c r="J28" s="23"/>
      <c r="K28" s="24">
        <f>SUM(Table7[[#This Row],[Registration]:[Parking]])</f>
        <v>0</v>
      </c>
    </row>
    <row r="29" spans="1:11" x14ac:dyDescent="0.25">
      <c r="A29" s="18"/>
      <c r="B29" s="18"/>
      <c r="C29" s="21"/>
      <c r="D29" s="22"/>
      <c r="E29" s="22"/>
      <c r="F29" s="22"/>
      <c r="G29" s="23"/>
      <c r="H29" s="23"/>
      <c r="I29" s="23"/>
      <c r="J29" s="23"/>
      <c r="K29" s="24">
        <f>SUM(Table7[[#This Row],[Registration]:[Parking]])</f>
        <v>0</v>
      </c>
    </row>
    <row r="30" spans="1:11" x14ac:dyDescent="0.25">
      <c r="A30" s="18"/>
      <c r="B30" s="18"/>
      <c r="C30" s="25"/>
      <c r="D30" s="22"/>
      <c r="E30" s="22"/>
      <c r="F30" s="22"/>
      <c r="G30" s="23"/>
      <c r="H30" s="23"/>
      <c r="I30" s="23"/>
      <c r="J30" s="23"/>
      <c r="K30" s="24">
        <f>SUM(Table7[[#This Row],[Registration]:[Parking]])</f>
        <v>0</v>
      </c>
    </row>
    <row r="33" customFormat="1" hidden="1" x14ac:dyDescent="0.25"/>
    <row r="34" customFormat="1" hidden="1" x14ac:dyDescent="0.25"/>
    <row r="35" customFormat="1" hidden="1" x14ac:dyDescent="0.25"/>
    <row r="36" customFormat="1" hidden="1" x14ac:dyDescent="0.25"/>
  </sheetData>
  <sheetProtection sheet="1" objects="1" scenarios="1" selectLockedCells="1"/>
  <mergeCells count="2">
    <mergeCell ref="C1:K1"/>
    <mergeCell ref="C2:K2"/>
  </mergeCell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9F4F-6C78-4CDA-BEB6-FBC98AC07F37}">
  <dimension ref="A1:I203"/>
  <sheetViews>
    <sheetView workbookViewId="0">
      <selection activeCell="H8" sqref="H8"/>
    </sheetView>
  </sheetViews>
  <sheetFormatPr defaultRowHeight="15" x14ac:dyDescent="0.25"/>
  <cols>
    <col min="1" max="1" width="40.28515625" style="7" bestFit="1" customWidth="1"/>
    <col min="2" max="2" width="13.5703125" style="7" bestFit="1" customWidth="1"/>
    <col min="3" max="3" width="9.140625" style="7"/>
    <col min="4" max="4" width="24.5703125" style="7" bestFit="1" customWidth="1"/>
    <col min="5" max="5" width="9.140625" style="7"/>
    <col min="6" max="6" width="12.7109375" style="7" bestFit="1" customWidth="1"/>
    <col min="7" max="7" width="9.140625" style="7"/>
    <col min="8" max="8" width="22.7109375" style="8" bestFit="1" customWidth="1"/>
    <col min="9" max="9" width="23" style="8" bestFit="1" customWidth="1"/>
    <col min="10" max="16384" width="9.140625" style="7"/>
  </cols>
  <sheetData>
    <row r="1" spans="1:9" x14ac:dyDescent="0.25">
      <c r="A1" s="7" t="s">
        <v>383</v>
      </c>
      <c r="B1" s="7" t="s">
        <v>382</v>
      </c>
      <c r="D1" s="7" t="s">
        <v>0</v>
      </c>
      <c r="F1" s="7" t="s">
        <v>389</v>
      </c>
      <c r="H1" s="8" t="s">
        <v>427</v>
      </c>
      <c r="I1" s="8" t="s">
        <v>426</v>
      </c>
    </row>
    <row r="2" spans="1:9" x14ac:dyDescent="0.25">
      <c r="A2" s="8"/>
      <c r="B2" s="8"/>
      <c r="D2" s="7" t="s">
        <v>384</v>
      </c>
      <c r="F2" s="7" t="s">
        <v>390</v>
      </c>
      <c r="H2" s="8" t="s">
        <v>433</v>
      </c>
      <c r="I2" s="8" t="s">
        <v>451</v>
      </c>
    </row>
    <row r="3" spans="1:9" x14ac:dyDescent="0.25">
      <c r="A3" s="8" t="s">
        <v>7</v>
      </c>
      <c r="B3" s="8" t="s">
        <v>6</v>
      </c>
      <c r="D3" s="7" t="s">
        <v>385</v>
      </c>
      <c r="F3" s="7" t="s">
        <v>391</v>
      </c>
      <c r="H3" s="8" t="s">
        <v>434</v>
      </c>
      <c r="I3" s="8" t="s">
        <v>451</v>
      </c>
    </row>
    <row r="4" spans="1:9" x14ac:dyDescent="0.25">
      <c r="A4" s="8" t="s">
        <v>9</v>
      </c>
      <c r="B4" s="8" t="s">
        <v>8</v>
      </c>
      <c r="D4" s="7" t="s">
        <v>386</v>
      </c>
      <c r="H4" s="8">
        <v>3</v>
      </c>
      <c r="I4" s="8" t="s">
        <v>451</v>
      </c>
    </row>
    <row r="5" spans="1:9" x14ac:dyDescent="0.25">
      <c r="A5" s="8" t="s">
        <v>11</v>
      </c>
      <c r="B5" s="8" t="s">
        <v>10</v>
      </c>
      <c r="D5" s="7" t="s">
        <v>387</v>
      </c>
      <c r="H5" s="8" t="s">
        <v>435</v>
      </c>
      <c r="I5" s="8" t="s">
        <v>451</v>
      </c>
    </row>
    <row r="6" spans="1:9" x14ac:dyDescent="0.25">
      <c r="A6" s="8" t="s">
        <v>13</v>
      </c>
      <c r="B6" s="8" t="s">
        <v>12</v>
      </c>
      <c r="D6" s="7" t="s">
        <v>388</v>
      </c>
      <c r="H6" s="8" t="s">
        <v>439</v>
      </c>
      <c r="I6" s="8" t="s">
        <v>451</v>
      </c>
    </row>
    <row r="7" spans="1:9" x14ac:dyDescent="0.25">
      <c r="A7" s="8" t="s">
        <v>15</v>
      </c>
      <c r="B7" s="8" t="s">
        <v>14</v>
      </c>
      <c r="H7" s="8" t="s">
        <v>436</v>
      </c>
      <c r="I7" s="8" t="s">
        <v>451</v>
      </c>
    </row>
    <row r="8" spans="1:9" x14ac:dyDescent="0.25">
      <c r="A8" s="8" t="s">
        <v>17</v>
      </c>
      <c r="B8" s="8" t="s">
        <v>16</v>
      </c>
      <c r="H8" s="8" t="s">
        <v>437</v>
      </c>
      <c r="I8" s="8" t="s">
        <v>451</v>
      </c>
    </row>
    <row r="9" spans="1:9" x14ac:dyDescent="0.25">
      <c r="A9" s="8" t="s">
        <v>19</v>
      </c>
      <c r="B9" s="8" t="s">
        <v>18</v>
      </c>
      <c r="H9" s="8" t="s">
        <v>438</v>
      </c>
      <c r="I9" s="8" t="s">
        <v>451</v>
      </c>
    </row>
    <row r="10" spans="1:9" x14ac:dyDescent="0.25">
      <c r="A10" s="8" t="s">
        <v>21</v>
      </c>
      <c r="B10" s="8" t="s">
        <v>20</v>
      </c>
      <c r="C10" s="8"/>
      <c r="H10" s="8" t="s">
        <v>440</v>
      </c>
      <c r="I10" s="8" t="s">
        <v>451</v>
      </c>
    </row>
    <row r="11" spans="1:9" x14ac:dyDescent="0.25">
      <c r="A11" s="8" t="s">
        <v>340</v>
      </c>
      <c r="B11" s="8" t="s">
        <v>22</v>
      </c>
      <c r="C11" s="8"/>
      <c r="H11" s="8" t="s">
        <v>441</v>
      </c>
      <c r="I11" s="8" t="s">
        <v>451</v>
      </c>
    </row>
    <row r="12" spans="1:9" x14ac:dyDescent="0.25">
      <c r="A12" s="8" t="s">
        <v>341</v>
      </c>
      <c r="B12" s="8" t="s">
        <v>23</v>
      </c>
      <c r="C12" s="8"/>
      <c r="H12" s="8" t="s">
        <v>442</v>
      </c>
      <c r="I12" s="8" t="s">
        <v>451</v>
      </c>
    </row>
    <row r="13" spans="1:9" x14ac:dyDescent="0.25">
      <c r="A13" s="8" t="s">
        <v>342</v>
      </c>
      <c r="B13" s="8" t="s">
        <v>24</v>
      </c>
      <c r="C13" s="8"/>
      <c r="H13" s="8" t="s">
        <v>443</v>
      </c>
      <c r="I13" s="8" t="s">
        <v>451</v>
      </c>
    </row>
    <row r="14" spans="1:9" x14ac:dyDescent="0.25">
      <c r="A14" s="8" t="s">
        <v>343</v>
      </c>
      <c r="B14" s="8" t="s">
        <v>25</v>
      </c>
      <c r="C14" s="8"/>
      <c r="H14" s="8" t="s">
        <v>444</v>
      </c>
      <c r="I14" s="8" t="s">
        <v>451</v>
      </c>
    </row>
    <row r="15" spans="1:9" x14ac:dyDescent="0.25">
      <c r="A15" s="8" t="s">
        <v>344</v>
      </c>
      <c r="B15" s="8" t="s">
        <v>26</v>
      </c>
      <c r="H15" s="8" t="s">
        <v>446</v>
      </c>
      <c r="I15" s="8" t="s">
        <v>451</v>
      </c>
    </row>
    <row r="16" spans="1:9" x14ac:dyDescent="0.25">
      <c r="A16" s="8" t="s">
        <v>28</v>
      </c>
      <c r="B16" s="8" t="s">
        <v>27</v>
      </c>
      <c r="H16" s="8" t="s">
        <v>445</v>
      </c>
      <c r="I16" s="8" t="s">
        <v>451</v>
      </c>
    </row>
    <row r="17" spans="1:9" x14ac:dyDescent="0.25">
      <c r="A17" s="8" t="s">
        <v>30</v>
      </c>
      <c r="B17" s="8" t="s">
        <v>29</v>
      </c>
      <c r="H17" s="8" t="s">
        <v>447</v>
      </c>
      <c r="I17" s="8" t="s">
        <v>451</v>
      </c>
    </row>
    <row r="18" spans="1:9" x14ac:dyDescent="0.25">
      <c r="A18" s="8" t="s">
        <v>32</v>
      </c>
      <c r="B18" s="8" t="s">
        <v>31</v>
      </c>
      <c r="H18" s="8" t="s">
        <v>428</v>
      </c>
      <c r="I18" s="8" t="s">
        <v>432</v>
      </c>
    </row>
    <row r="19" spans="1:9" x14ac:dyDescent="0.25">
      <c r="A19" s="8" t="s">
        <v>34</v>
      </c>
      <c r="B19" s="8" t="s">
        <v>33</v>
      </c>
      <c r="H19" s="8" t="s">
        <v>429</v>
      </c>
      <c r="I19" s="8" t="s">
        <v>432</v>
      </c>
    </row>
    <row r="20" spans="1:9" x14ac:dyDescent="0.25">
      <c r="A20" s="8" t="s">
        <v>36</v>
      </c>
      <c r="B20" s="8" t="s">
        <v>35</v>
      </c>
      <c r="H20" s="8" t="s">
        <v>430</v>
      </c>
      <c r="I20" s="8" t="s">
        <v>432</v>
      </c>
    </row>
    <row r="21" spans="1:9" x14ac:dyDescent="0.25">
      <c r="A21" s="8" t="s">
        <v>38</v>
      </c>
      <c r="B21" s="8" t="s">
        <v>37</v>
      </c>
      <c r="H21" s="8" t="s">
        <v>431</v>
      </c>
      <c r="I21" s="8" t="s">
        <v>432</v>
      </c>
    </row>
    <row r="22" spans="1:9" x14ac:dyDescent="0.25">
      <c r="A22" s="8" t="s">
        <v>40</v>
      </c>
      <c r="B22" s="8" t="s">
        <v>39</v>
      </c>
      <c r="H22" s="8" t="s">
        <v>432</v>
      </c>
      <c r="I22" s="8" t="s">
        <v>432</v>
      </c>
    </row>
    <row r="23" spans="1:9" x14ac:dyDescent="0.25">
      <c r="A23" s="8" t="s">
        <v>42</v>
      </c>
      <c r="B23" s="8" t="s">
        <v>41</v>
      </c>
      <c r="H23" s="8" t="s">
        <v>448</v>
      </c>
      <c r="I23" s="8" t="s">
        <v>432</v>
      </c>
    </row>
    <row r="24" spans="1:9" x14ac:dyDescent="0.25">
      <c r="A24" s="8" t="s">
        <v>44</v>
      </c>
      <c r="B24" s="8" t="s">
        <v>43</v>
      </c>
      <c r="H24" s="8" t="s">
        <v>450</v>
      </c>
      <c r="I24" s="8" t="s">
        <v>432</v>
      </c>
    </row>
    <row r="25" spans="1:9" x14ac:dyDescent="0.25">
      <c r="A25" s="8" t="s">
        <v>46</v>
      </c>
      <c r="B25" s="8" t="s">
        <v>45</v>
      </c>
      <c r="H25" s="8" t="s">
        <v>449</v>
      </c>
      <c r="I25" s="8" t="s">
        <v>432</v>
      </c>
    </row>
    <row r="26" spans="1:9" x14ac:dyDescent="0.25">
      <c r="A26" s="8" t="s">
        <v>48</v>
      </c>
      <c r="B26" s="8" t="s">
        <v>47</v>
      </c>
      <c r="H26" s="8" t="s">
        <v>451</v>
      </c>
      <c r="I26" s="8" t="s">
        <v>432</v>
      </c>
    </row>
    <row r="27" spans="1:9" x14ac:dyDescent="0.25">
      <c r="A27" s="8" t="s">
        <v>50</v>
      </c>
      <c r="B27" s="8" t="s">
        <v>49</v>
      </c>
      <c r="H27" s="8" t="s">
        <v>452</v>
      </c>
      <c r="I27" s="8" t="s">
        <v>432</v>
      </c>
    </row>
    <row r="28" spans="1:9" x14ac:dyDescent="0.25">
      <c r="A28" s="8" t="s">
        <v>52</v>
      </c>
      <c r="B28" s="8" t="s">
        <v>51</v>
      </c>
      <c r="H28" s="8" t="s">
        <v>453</v>
      </c>
      <c r="I28" s="8" t="s">
        <v>432</v>
      </c>
    </row>
    <row r="29" spans="1:9" x14ac:dyDescent="0.25">
      <c r="A29" s="8" t="s">
        <v>54</v>
      </c>
      <c r="B29" s="8" t="s">
        <v>53</v>
      </c>
      <c r="H29" s="8" t="s">
        <v>454</v>
      </c>
      <c r="I29" s="8" t="s">
        <v>432</v>
      </c>
    </row>
    <row r="30" spans="1:9" x14ac:dyDescent="0.25">
      <c r="A30" s="8" t="s">
        <v>56</v>
      </c>
      <c r="B30" s="8" t="s">
        <v>55</v>
      </c>
      <c r="H30" s="8" t="s">
        <v>455</v>
      </c>
      <c r="I30" s="8" t="s">
        <v>432</v>
      </c>
    </row>
    <row r="31" spans="1:9" x14ac:dyDescent="0.25">
      <c r="A31" s="8" t="s">
        <v>58</v>
      </c>
      <c r="B31" s="8" t="s">
        <v>57</v>
      </c>
      <c r="H31" s="8" t="s">
        <v>456</v>
      </c>
      <c r="I31" s="8" t="s">
        <v>432</v>
      </c>
    </row>
    <row r="32" spans="1:9" x14ac:dyDescent="0.25">
      <c r="A32" s="8" t="s">
        <v>60</v>
      </c>
      <c r="B32" s="8" t="s">
        <v>59</v>
      </c>
      <c r="H32" s="8" t="s">
        <v>457</v>
      </c>
      <c r="I32" s="8" t="s">
        <v>432</v>
      </c>
    </row>
    <row r="33" spans="1:9" x14ac:dyDescent="0.25">
      <c r="A33" s="8" t="s">
        <v>395</v>
      </c>
      <c r="B33" s="8" t="s">
        <v>61</v>
      </c>
      <c r="H33" s="8" t="s">
        <v>458</v>
      </c>
      <c r="I33" s="8" t="s">
        <v>432</v>
      </c>
    </row>
    <row r="34" spans="1:9" x14ac:dyDescent="0.25">
      <c r="A34" s="8" t="s">
        <v>396</v>
      </c>
      <c r="B34" s="8" t="s">
        <v>62</v>
      </c>
      <c r="H34" s="8" t="s">
        <v>459</v>
      </c>
      <c r="I34" s="8" t="s">
        <v>482</v>
      </c>
    </row>
    <row r="35" spans="1:9" x14ac:dyDescent="0.25">
      <c r="A35" s="8" t="s">
        <v>397</v>
      </c>
      <c r="B35" s="8" t="s">
        <v>63</v>
      </c>
      <c r="H35" s="8" t="s">
        <v>460</v>
      </c>
      <c r="I35" s="8" t="s">
        <v>482</v>
      </c>
    </row>
    <row r="36" spans="1:9" x14ac:dyDescent="0.25">
      <c r="A36" s="8" t="s">
        <v>398</v>
      </c>
      <c r="B36" s="8" t="s">
        <v>64</v>
      </c>
      <c r="H36" s="8" t="s">
        <v>461</v>
      </c>
      <c r="I36" s="8" t="s">
        <v>482</v>
      </c>
    </row>
    <row r="37" spans="1:9" x14ac:dyDescent="0.25">
      <c r="A37" s="8" t="s">
        <v>399</v>
      </c>
      <c r="B37" s="8" t="s">
        <v>65</v>
      </c>
      <c r="H37" s="8" t="s">
        <v>462</v>
      </c>
      <c r="I37" s="8" t="s">
        <v>482</v>
      </c>
    </row>
    <row r="38" spans="1:9" x14ac:dyDescent="0.25">
      <c r="A38" s="8" t="s">
        <v>400</v>
      </c>
      <c r="B38" s="8" t="s">
        <v>66</v>
      </c>
      <c r="H38" s="8" t="s">
        <v>463</v>
      </c>
      <c r="I38" s="8" t="s">
        <v>482</v>
      </c>
    </row>
    <row r="39" spans="1:9" x14ac:dyDescent="0.25">
      <c r="A39" s="8" t="s">
        <v>401</v>
      </c>
      <c r="B39" s="8" t="s">
        <v>67</v>
      </c>
      <c r="H39" s="8" t="s">
        <v>464</v>
      </c>
      <c r="I39" s="8" t="s">
        <v>482</v>
      </c>
    </row>
    <row r="40" spans="1:9" x14ac:dyDescent="0.25">
      <c r="A40" s="8" t="s">
        <v>402</v>
      </c>
      <c r="B40" s="8" t="s">
        <v>68</v>
      </c>
      <c r="H40" s="8" t="s">
        <v>465</v>
      </c>
      <c r="I40" s="8" t="s">
        <v>482</v>
      </c>
    </row>
    <row r="41" spans="1:9" x14ac:dyDescent="0.25">
      <c r="A41" s="8" t="s">
        <v>403</v>
      </c>
      <c r="B41" s="8" t="s">
        <v>69</v>
      </c>
      <c r="H41" s="8" t="s">
        <v>466</v>
      </c>
      <c r="I41" s="8" t="s">
        <v>482</v>
      </c>
    </row>
    <row r="42" spans="1:9" x14ac:dyDescent="0.25">
      <c r="A42" s="8" t="s">
        <v>404</v>
      </c>
      <c r="B42" s="8" t="s">
        <v>70</v>
      </c>
      <c r="H42" s="8" t="s">
        <v>467</v>
      </c>
      <c r="I42" s="8" t="s">
        <v>482</v>
      </c>
    </row>
    <row r="43" spans="1:9" x14ac:dyDescent="0.25">
      <c r="A43" s="8" t="s">
        <v>405</v>
      </c>
      <c r="B43" s="8" t="s">
        <v>71</v>
      </c>
      <c r="H43" s="8" t="s">
        <v>468</v>
      </c>
      <c r="I43" s="8" t="s">
        <v>482</v>
      </c>
    </row>
    <row r="44" spans="1:9" x14ac:dyDescent="0.25">
      <c r="A44" s="8" t="s">
        <v>406</v>
      </c>
      <c r="B44" s="8" t="s">
        <v>72</v>
      </c>
      <c r="H44" s="8" t="s">
        <v>469</v>
      </c>
      <c r="I44" s="8" t="s">
        <v>482</v>
      </c>
    </row>
    <row r="45" spans="1:9" x14ac:dyDescent="0.25">
      <c r="A45" s="8" t="s">
        <v>407</v>
      </c>
      <c r="B45" s="8" t="s">
        <v>73</v>
      </c>
      <c r="H45" s="8" t="s">
        <v>470</v>
      </c>
      <c r="I45" s="8" t="s">
        <v>482</v>
      </c>
    </row>
    <row r="46" spans="1:9" x14ac:dyDescent="0.25">
      <c r="A46" s="8" t="s">
        <v>408</v>
      </c>
      <c r="B46" s="8" t="s">
        <v>74</v>
      </c>
      <c r="H46" s="8" t="s">
        <v>471</v>
      </c>
      <c r="I46" s="8" t="s">
        <v>482</v>
      </c>
    </row>
    <row r="47" spans="1:9" x14ac:dyDescent="0.25">
      <c r="A47" s="8" t="s">
        <v>409</v>
      </c>
      <c r="B47" s="8" t="s">
        <v>75</v>
      </c>
      <c r="H47" s="8" t="s">
        <v>472</v>
      </c>
      <c r="I47" s="8" t="s">
        <v>482</v>
      </c>
    </row>
    <row r="48" spans="1:9" x14ac:dyDescent="0.25">
      <c r="A48" s="8" t="s">
        <v>410</v>
      </c>
      <c r="B48" s="8" t="s">
        <v>76</v>
      </c>
      <c r="H48" s="8" t="s">
        <v>473</v>
      </c>
      <c r="I48" s="8" t="s">
        <v>482</v>
      </c>
    </row>
    <row r="49" spans="1:9" x14ac:dyDescent="0.25">
      <c r="A49" s="8" t="s">
        <v>411</v>
      </c>
      <c r="B49" s="8" t="s">
        <v>77</v>
      </c>
      <c r="H49" s="8" t="s">
        <v>474</v>
      </c>
      <c r="I49" s="8" t="s">
        <v>482</v>
      </c>
    </row>
    <row r="50" spans="1:9" x14ac:dyDescent="0.25">
      <c r="A50" s="8" t="s">
        <v>412</v>
      </c>
      <c r="B50" s="8" t="s">
        <v>78</v>
      </c>
      <c r="H50" s="8" t="s">
        <v>475</v>
      </c>
      <c r="I50" s="8" t="s">
        <v>483</v>
      </c>
    </row>
    <row r="51" spans="1:9" x14ac:dyDescent="0.25">
      <c r="A51" s="8" t="s">
        <v>413</v>
      </c>
      <c r="B51" s="8" t="s">
        <v>79</v>
      </c>
      <c r="H51" s="8" t="s">
        <v>476</v>
      </c>
      <c r="I51" s="8" t="s">
        <v>483</v>
      </c>
    </row>
    <row r="52" spans="1:9" x14ac:dyDescent="0.25">
      <c r="A52" s="8" t="s">
        <v>414</v>
      </c>
      <c r="B52" s="8" t="s">
        <v>80</v>
      </c>
      <c r="H52" s="8" t="s">
        <v>477</v>
      </c>
      <c r="I52" s="8" t="s">
        <v>483</v>
      </c>
    </row>
    <row r="53" spans="1:9" x14ac:dyDescent="0.25">
      <c r="A53" s="8" t="s">
        <v>415</v>
      </c>
      <c r="B53" s="8" t="s">
        <v>81</v>
      </c>
      <c r="H53" s="8" t="s">
        <v>478</v>
      </c>
      <c r="I53" s="8" t="s">
        <v>483</v>
      </c>
    </row>
    <row r="54" spans="1:9" x14ac:dyDescent="0.25">
      <c r="A54" s="8" t="s">
        <v>416</v>
      </c>
      <c r="B54" s="8" t="s">
        <v>82</v>
      </c>
      <c r="H54" s="8" t="s">
        <v>479</v>
      </c>
      <c r="I54" s="8" t="s">
        <v>483</v>
      </c>
    </row>
    <row r="55" spans="1:9" x14ac:dyDescent="0.25">
      <c r="A55" s="8" t="s">
        <v>417</v>
      </c>
      <c r="B55" s="8" t="s">
        <v>83</v>
      </c>
      <c r="H55" s="8" t="s">
        <v>480</v>
      </c>
      <c r="I55" s="8" t="s">
        <v>483</v>
      </c>
    </row>
    <row r="56" spans="1:9" x14ac:dyDescent="0.25">
      <c r="A56" s="8" t="s">
        <v>418</v>
      </c>
      <c r="B56" s="8" t="s">
        <v>84</v>
      </c>
      <c r="H56" s="8" t="s">
        <v>481</v>
      </c>
      <c r="I56" s="8" t="s">
        <v>483</v>
      </c>
    </row>
    <row r="57" spans="1:9" x14ac:dyDescent="0.25">
      <c r="A57" s="8" t="s">
        <v>419</v>
      </c>
      <c r="B57" s="8" t="s">
        <v>85</v>
      </c>
      <c r="H57" s="8" t="s">
        <v>484</v>
      </c>
      <c r="I57" s="8" t="s">
        <v>492</v>
      </c>
    </row>
    <row r="58" spans="1:9" x14ac:dyDescent="0.25">
      <c r="A58" s="8" t="s">
        <v>420</v>
      </c>
      <c r="B58" s="8" t="s">
        <v>86</v>
      </c>
      <c r="C58" s="8"/>
      <c r="H58" s="8" t="s">
        <v>485</v>
      </c>
      <c r="I58" s="8" t="s">
        <v>492</v>
      </c>
    </row>
    <row r="59" spans="1:9" x14ac:dyDescent="0.25">
      <c r="A59" s="8" t="s">
        <v>345</v>
      </c>
      <c r="B59" s="8" t="s">
        <v>87</v>
      </c>
      <c r="C59" s="8"/>
      <c r="H59" s="8" t="s">
        <v>486</v>
      </c>
      <c r="I59" s="8" t="s">
        <v>492</v>
      </c>
    </row>
    <row r="60" spans="1:9" x14ac:dyDescent="0.25">
      <c r="A60" s="8" t="s">
        <v>346</v>
      </c>
      <c r="B60" s="8" t="s">
        <v>88</v>
      </c>
      <c r="C60" s="8"/>
      <c r="H60" s="8" t="s">
        <v>487</v>
      </c>
      <c r="I60" s="8" t="s">
        <v>492</v>
      </c>
    </row>
    <row r="61" spans="1:9" x14ac:dyDescent="0.25">
      <c r="A61" s="8" t="s">
        <v>347</v>
      </c>
      <c r="B61" s="8" t="s">
        <v>89</v>
      </c>
      <c r="C61" s="8"/>
      <c r="H61" s="8" t="s">
        <v>488</v>
      </c>
      <c r="I61" s="8" t="s">
        <v>492</v>
      </c>
    </row>
    <row r="62" spans="1:9" x14ac:dyDescent="0.25">
      <c r="A62" s="8" t="s">
        <v>348</v>
      </c>
      <c r="B62" s="8" t="s">
        <v>90</v>
      </c>
      <c r="H62" s="8" t="s">
        <v>489</v>
      </c>
      <c r="I62" s="8" t="s">
        <v>492</v>
      </c>
    </row>
    <row r="63" spans="1:9" x14ac:dyDescent="0.25">
      <c r="A63" s="8" t="s">
        <v>92</v>
      </c>
      <c r="B63" s="8" t="s">
        <v>91</v>
      </c>
      <c r="H63" s="8" t="s">
        <v>490</v>
      </c>
      <c r="I63" s="8" t="s">
        <v>492</v>
      </c>
    </row>
    <row r="64" spans="1:9" x14ac:dyDescent="0.25">
      <c r="A64" s="8" t="s">
        <v>94</v>
      </c>
      <c r="B64" s="8" t="s">
        <v>93</v>
      </c>
      <c r="H64" s="8" t="s">
        <v>491</v>
      </c>
      <c r="I64" s="8" t="s">
        <v>492</v>
      </c>
    </row>
    <row r="65" spans="1:9" x14ac:dyDescent="0.25">
      <c r="A65" s="8" t="s">
        <v>96</v>
      </c>
      <c r="B65" s="8" t="s">
        <v>95</v>
      </c>
      <c r="H65" s="8" t="s">
        <v>493</v>
      </c>
      <c r="I65" s="8" t="s">
        <v>501</v>
      </c>
    </row>
    <row r="66" spans="1:9" x14ac:dyDescent="0.25">
      <c r="A66" s="8" t="s">
        <v>98</v>
      </c>
      <c r="B66" s="8" t="s">
        <v>97</v>
      </c>
      <c r="H66" s="8" t="s">
        <v>494</v>
      </c>
      <c r="I66" s="8" t="s">
        <v>501</v>
      </c>
    </row>
    <row r="67" spans="1:9" x14ac:dyDescent="0.25">
      <c r="A67" s="8" t="s">
        <v>100</v>
      </c>
      <c r="B67" s="8" t="s">
        <v>99</v>
      </c>
      <c r="H67" s="8" t="s">
        <v>495</v>
      </c>
      <c r="I67" s="8" t="s">
        <v>501</v>
      </c>
    </row>
    <row r="68" spans="1:9" x14ac:dyDescent="0.25">
      <c r="A68" s="8" t="s">
        <v>102</v>
      </c>
      <c r="B68" s="8" t="s">
        <v>101</v>
      </c>
      <c r="H68" s="8" t="s">
        <v>496</v>
      </c>
      <c r="I68" s="8" t="s">
        <v>501</v>
      </c>
    </row>
    <row r="69" spans="1:9" x14ac:dyDescent="0.25">
      <c r="A69" s="8" t="s">
        <v>104</v>
      </c>
      <c r="B69" s="8" t="s">
        <v>103</v>
      </c>
      <c r="H69" s="8" t="s">
        <v>497</v>
      </c>
      <c r="I69" s="8" t="s">
        <v>501</v>
      </c>
    </row>
    <row r="70" spans="1:9" x14ac:dyDescent="0.25">
      <c r="A70" s="8" t="s">
        <v>106</v>
      </c>
      <c r="B70" s="8" t="s">
        <v>105</v>
      </c>
      <c r="H70" s="8" t="s">
        <v>498</v>
      </c>
      <c r="I70" s="8" t="s">
        <v>501</v>
      </c>
    </row>
    <row r="71" spans="1:9" x14ac:dyDescent="0.25">
      <c r="A71" s="8" t="s">
        <v>108</v>
      </c>
      <c r="B71" s="8" t="s">
        <v>107</v>
      </c>
      <c r="H71" s="8" t="s">
        <v>499</v>
      </c>
      <c r="I71" s="8" t="s">
        <v>501</v>
      </c>
    </row>
    <row r="72" spans="1:9" x14ac:dyDescent="0.25">
      <c r="A72" s="8" t="s">
        <v>110</v>
      </c>
      <c r="B72" s="8" t="s">
        <v>109</v>
      </c>
      <c r="H72" s="8" t="s">
        <v>500</v>
      </c>
      <c r="I72" s="8" t="s">
        <v>501</v>
      </c>
    </row>
    <row r="73" spans="1:9" x14ac:dyDescent="0.25">
      <c r="A73" s="8" t="s">
        <v>112</v>
      </c>
      <c r="B73" s="8" t="s">
        <v>111</v>
      </c>
      <c r="H73" s="8" t="s">
        <v>502</v>
      </c>
      <c r="I73" s="8" t="s">
        <v>501</v>
      </c>
    </row>
    <row r="74" spans="1:9" x14ac:dyDescent="0.25">
      <c r="A74" s="8" t="s">
        <v>114</v>
      </c>
      <c r="B74" s="8" t="s">
        <v>113</v>
      </c>
      <c r="C74" s="8"/>
      <c r="H74" s="8" t="s">
        <v>503</v>
      </c>
      <c r="I74" s="8" t="s">
        <v>501</v>
      </c>
    </row>
    <row r="75" spans="1:9" x14ac:dyDescent="0.25">
      <c r="A75" s="8" t="s">
        <v>349</v>
      </c>
      <c r="B75" s="8" t="s">
        <v>115</v>
      </c>
      <c r="H75" s="8" t="s">
        <v>504</v>
      </c>
      <c r="I75" s="8" t="s">
        <v>501</v>
      </c>
    </row>
    <row r="76" spans="1:9" x14ac:dyDescent="0.25">
      <c r="A76" s="8" t="s">
        <v>117</v>
      </c>
      <c r="B76" s="8" t="s">
        <v>116</v>
      </c>
      <c r="H76" s="8" t="s">
        <v>505</v>
      </c>
      <c r="I76" s="8" t="s">
        <v>501</v>
      </c>
    </row>
    <row r="77" spans="1:9" x14ac:dyDescent="0.25">
      <c r="A77" s="8" t="s">
        <v>119</v>
      </c>
      <c r="B77" s="8" t="s">
        <v>118</v>
      </c>
      <c r="H77" s="8" t="s">
        <v>506</v>
      </c>
      <c r="I77" s="8" t="s">
        <v>501</v>
      </c>
    </row>
    <row r="78" spans="1:9" x14ac:dyDescent="0.25">
      <c r="A78" s="8" t="s">
        <v>121</v>
      </c>
      <c r="B78" s="8" t="s">
        <v>120</v>
      </c>
      <c r="H78" s="8" t="s">
        <v>507</v>
      </c>
      <c r="I78" s="8" t="s">
        <v>501</v>
      </c>
    </row>
    <row r="79" spans="1:9" x14ac:dyDescent="0.25">
      <c r="A79" s="8" t="s">
        <v>123</v>
      </c>
      <c r="B79" s="8" t="s">
        <v>122</v>
      </c>
      <c r="H79" s="8" t="s">
        <v>508</v>
      </c>
      <c r="I79" s="8" t="s">
        <v>501</v>
      </c>
    </row>
    <row r="80" spans="1:9" x14ac:dyDescent="0.25">
      <c r="A80" s="8" t="s">
        <v>125</v>
      </c>
      <c r="B80" s="8" t="s">
        <v>124</v>
      </c>
      <c r="H80" s="8" t="s">
        <v>509</v>
      </c>
      <c r="I80" s="8" t="s">
        <v>501</v>
      </c>
    </row>
    <row r="81" spans="1:9" x14ac:dyDescent="0.25">
      <c r="A81" s="8" t="s">
        <v>127</v>
      </c>
      <c r="B81" s="8" t="s">
        <v>126</v>
      </c>
      <c r="C81" s="8"/>
      <c r="H81" s="8" t="s">
        <v>510</v>
      </c>
      <c r="I81" s="8" t="s">
        <v>526</v>
      </c>
    </row>
    <row r="82" spans="1:9" x14ac:dyDescent="0.25">
      <c r="A82" s="8" t="s">
        <v>350</v>
      </c>
      <c r="B82" s="8" t="s">
        <v>128</v>
      </c>
      <c r="H82" s="8" t="s">
        <v>511</v>
      </c>
      <c r="I82" s="8" t="s">
        <v>526</v>
      </c>
    </row>
    <row r="83" spans="1:9" x14ac:dyDescent="0.25">
      <c r="A83" s="8" t="s">
        <v>130</v>
      </c>
      <c r="B83" s="8" t="s">
        <v>129</v>
      </c>
      <c r="H83" s="8" t="s">
        <v>512</v>
      </c>
      <c r="I83" s="8" t="s">
        <v>526</v>
      </c>
    </row>
    <row r="84" spans="1:9" x14ac:dyDescent="0.25">
      <c r="A84" s="8" t="s">
        <v>132</v>
      </c>
      <c r="B84" s="8" t="s">
        <v>131</v>
      </c>
      <c r="H84" s="8" t="s">
        <v>513</v>
      </c>
      <c r="I84" s="8" t="s">
        <v>526</v>
      </c>
    </row>
    <row r="85" spans="1:9" x14ac:dyDescent="0.25">
      <c r="A85" s="8" t="s">
        <v>134</v>
      </c>
      <c r="B85" s="8" t="s">
        <v>133</v>
      </c>
      <c r="H85" s="8" t="s">
        <v>514</v>
      </c>
      <c r="I85" s="8" t="s">
        <v>526</v>
      </c>
    </row>
    <row r="86" spans="1:9" x14ac:dyDescent="0.25">
      <c r="A86" s="8" t="s">
        <v>136</v>
      </c>
      <c r="B86" s="8" t="s">
        <v>135</v>
      </c>
      <c r="H86" s="8" t="s">
        <v>515</v>
      </c>
      <c r="I86" s="8" t="s">
        <v>526</v>
      </c>
    </row>
    <row r="87" spans="1:9" x14ac:dyDescent="0.25">
      <c r="A87" s="8" t="s">
        <v>138</v>
      </c>
      <c r="B87" s="8" t="s">
        <v>137</v>
      </c>
      <c r="H87" s="8" t="s">
        <v>516</v>
      </c>
      <c r="I87" s="8" t="s">
        <v>526</v>
      </c>
    </row>
    <row r="88" spans="1:9" x14ac:dyDescent="0.25">
      <c r="A88" s="8" t="s">
        <v>140</v>
      </c>
      <c r="B88" s="8" t="s">
        <v>139</v>
      </c>
      <c r="H88" s="8" t="s">
        <v>517</v>
      </c>
      <c r="I88" s="8" t="s">
        <v>526</v>
      </c>
    </row>
    <row r="89" spans="1:9" x14ac:dyDescent="0.25">
      <c r="A89" s="8" t="s">
        <v>142</v>
      </c>
      <c r="B89" s="8" t="s">
        <v>141</v>
      </c>
      <c r="H89" s="8" t="s">
        <v>518</v>
      </c>
      <c r="I89" s="8" t="s">
        <v>526</v>
      </c>
    </row>
    <row r="90" spans="1:9" x14ac:dyDescent="0.25">
      <c r="A90" s="8" t="s">
        <v>144</v>
      </c>
      <c r="B90" s="8" t="s">
        <v>143</v>
      </c>
      <c r="H90" s="8" t="s">
        <v>519</v>
      </c>
      <c r="I90" s="8" t="s">
        <v>526</v>
      </c>
    </row>
    <row r="91" spans="1:9" x14ac:dyDescent="0.25">
      <c r="A91" s="8" t="s">
        <v>146</v>
      </c>
      <c r="B91" s="8" t="s">
        <v>145</v>
      </c>
      <c r="H91" s="8" t="s">
        <v>520</v>
      </c>
      <c r="I91" s="8" t="s">
        <v>526</v>
      </c>
    </row>
    <row r="92" spans="1:9" x14ac:dyDescent="0.25">
      <c r="A92" s="8" t="s">
        <v>148</v>
      </c>
      <c r="B92" s="8" t="s">
        <v>147</v>
      </c>
      <c r="H92" s="8" t="s">
        <v>521</v>
      </c>
      <c r="I92" s="8" t="s">
        <v>526</v>
      </c>
    </row>
    <row r="93" spans="1:9" x14ac:dyDescent="0.25">
      <c r="A93" s="8" t="s">
        <v>150</v>
      </c>
      <c r="B93" s="8" t="s">
        <v>149</v>
      </c>
      <c r="H93" s="8" t="s">
        <v>522</v>
      </c>
      <c r="I93" s="8" t="s">
        <v>526</v>
      </c>
    </row>
    <row r="94" spans="1:9" x14ac:dyDescent="0.25">
      <c r="A94" s="8" t="s">
        <v>152</v>
      </c>
      <c r="B94" s="8" t="s">
        <v>151</v>
      </c>
      <c r="H94" s="8" t="s">
        <v>523</v>
      </c>
      <c r="I94" s="8" t="s">
        <v>526</v>
      </c>
    </row>
    <row r="95" spans="1:9" x14ac:dyDescent="0.25">
      <c r="A95" s="8" t="s">
        <v>154</v>
      </c>
      <c r="B95" s="8" t="s">
        <v>153</v>
      </c>
      <c r="H95" s="8" t="s">
        <v>524</v>
      </c>
      <c r="I95" s="8" t="s">
        <v>526</v>
      </c>
    </row>
    <row r="96" spans="1:9" x14ac:dyDescent="0.25">
      <c r="A96" s="8" t="s">
        <v>156</v>
      </c>
      <c r="B96" s="8" t="s">
        <v>155</v>
      </c>
      <c r="H96" s="8" t="s">
        <v>525</v>
      </c>
      <c r="I96" s="8" t="s">
        <v>526</v>
      </c>
    </row>
    <row r="97" spans="1:9" x14ac:dyDescent="0.25">
      <c r="A97" s="8" t="s">
        <v>158</v>
      </c>
      <c r="B97" s="8" t="s">
        <v>157</v>
      </c>
      <c r="H97" s="8" t="s">
        <v>527</v>
      </c>
      <c r="I97" s="8" t="s">
        <v>531</v>
      </c>
    </row>
    <row r="98" spans="1:9" x14ac:dyDescent="0.25">
      <c r="A98" s="8" t="s">
        <v>160</v>
      </c>
      <c r="B98" s="8" t="s">
        <v>159</v>
      </c>
      <c r="H98" s="8" t="s">
        <v>528</v>
      </c>
      <c r="I98" s="8" t="s">
        <v>531</v>
      </c>
    </row>
    <row r="99" spans="1:9" x14ac:dyDescent="0.25">
      <c r="A99" s="8" t="s">
        <v>162</v>
      </c>
      <c r="B99" s="8" t="s">
        <v>161</v>
      </c>
      <c r="H99" s="8" t="s">
        <v>529</v>
      </c>
      <c r="I99" s="8" t="s">
        <v>531</v>
      </c>
    </row>
    <row r="100" spans="1:9" x14ac:dyDescent="0.25">
      <c r="A100" s="8" t="s">
        <v>164</v>
      </c>
      <c r="B100" s="8" t="s">
        <v>163</v>
      </c>
      <c r="H100" s="8" t="s">
        <v>530</v>
      </c>
      <c r="I100" s="8" t="s">
        <v>531</v>
      </c>
    </row>
    <row r="101" spans="1:9" x14ac:dyDescent="0.25">
      <c r="A101" s="8" t="s">
        <v>166</v>
      </c>
      <c r="B101" s="8" t="s">
        <v>165</v>
      </c>
      <c r="H101" s="8" t="s">
        <v>531</v>
      </c>
      <c r="I101" s="8" t="s">
        <v>531</v>
      </c>
    </row>
    <row r="102" spans="1:9" x14ac:dyDescent="0.25">
      <c r="A102" s="8" t="s">
        <v>168</v>
      </c>
      <c r="B102" s="8" t="s">
        <v>167</v>
      </c>
      <c r="H102" s="8" t="s">
        <v>532</v>
      </c>
      <c r="I102" s="8" t="s">
        <v>531</v>
      </c>
    </row>
    <row r="103" spans="1:9" x14ac:dyDescent="0.25">
      <c r="A103" s="8" t="s">
        <v>170</v>
      </c>
      <c r="B103" s="8" t="s">
        <v>169</v>
      </c>
      <c r="H103" s="8" t="s">
        <v>533</v>
      </c>
      <c r="I103" s="8" t="s">
        <v>531</v>
      </c>
    </row>
    <row r="104" spans="1:9" x14ac:dyDescent="0.25">
      <c r="A104" s="8" t="s">
        <v>172</v>
      </c>
      <c r="B104" s="8" t="s">
        <v>171</v>
      </c>
      <c r="H104" s="8" t="s">
        <v>534</v>
      </c>
      <c r="I104" s="8" t="s">
        <v>535</v>
      </c>
    </row>
    <row r="105" spans="1:9" x14ac:dyDescent="0.25">
      <c r="A105" s="8" t="s">
        <v>174</v>
      </c>
      <c r="B105" s="8" t="s">
        <v>173</v>
      </c>
      <c r="H105" s="8" t="s">
        <v>536</v>
      </c>
      <c r="I105" s="8" t="s">
        <v>535</v>
      </c>
    </row>
    <row r="106" spans="1:9" x14ac:dyDescent="0.25">
      <c r="A106" s="8" t="s">
        <v>176</v>
      </c>
      <c r="B106" s="8" t="s">
        <v>175</v>
      </c>
      <c r="H106" s="8" t="s">
        <v>537</v>
      </c>
      <c r="I106" s="8" t="s">
        <v>535</v>
      </c>
    </row>
    <row r="107" spans="1:9" x14ac:dyDescent="0.25">
      <c r="A107" s="8" t="s">
        <v>178</v>
      </c>
      <c r="B107" s="8" t="s">
        <v>177</v>
      </c>
      <c r="H107" s="8" t="s">
        <v>538</v>
      </c>
      <c r="I107" s="8" t="s">
        <v>535</v>
      </c>
    </row>
    <row r="108" spans="1:9" x14ac:dyDescent="0.25">
      <c r="A108" s="8" t="s">
        <v>180</v>
      </c>
      <c r="B108" s="8" t="s">
        <v>179</v>
      </c>
      <c r="H108" s="8" t="s">
        <v>535</v>
      </c>
      <c r="I108" s="8" t="s">
        <v>535</v>
      </c>
    </row>
    <row r="109" spans="1:9" x14ac:dyDescent="0.25">
      <c r="A109" s="8" t="s">
        <v>182</v>
      </c>
      <c r="B109" s="8" t="s">
        <v>181</v>
      </c>
      <c r="H109" s="8" t="s">
        <v>539</v>
      </c>
      <c r="I109" s="8" t="s">
        <v>535</v>
      </c>
    </row>
    <row r="110" spans="1:9" x14ac:dyDescent="0.25">
      <c r="A110" s="8" t="s">
        <v>184</v>
      </c>
      <c r="B110" s="8" t="s">
        <v>183</v>
      </c>
      <c r="H110" s="8" t="s">
        <v>540</v>
      </c>
      <c r="I110" s="8" t="s">
        <v>535</v>
      </c>
    </row>
    <row r="111" spans="1:9" x14ac:dyDescent="0.25">
      <c r="A111" s="8" t="s">
        <v>186</v>
      </c>
      <c r="B111" s="8" t="s">
        <v>185</v>
      </c>
      <c r="H111" s="8" t="s">
        <v>541</v>
      </c>
      <c r="I111" s="8" t="s">
        <v>535</v>
      </c>
    </row>
    <row r="112" spans="1:9" x14ac:dyDescent="0.25">
      <c r="A112" s="8" t="s">
        <v>188</v>
      </c>
      <c r="B112" s="8" t="s">
        <v>187</v>
      </c>
      <c r="H112" s="8" t="s">
        <v>542</v>
      </c>
      <c r="I112" s="8" t="s">
        <v>535</v>
      </c>
    </row>
    <row r="113" spans="1:9" x14ac:dyDescent="0.25">
      <c r="A113" s="8" t="s">
        <v>190</v>
      </c>
      <c r="B113" s="8" t="s">
        <v>189</v>
      </c>
      <c r="C113" s="8"/>
      <c r="H113" s="8" t="s">
        <v>543</v>
      </c>
      <c r="I113" s="8" t="s">
        <v>535</v>
      </c>
    </row>
    <row r="114" spans="1:9" x14ac:dyDescent="0.25">
      <c r="A114" s="8" t="s">
        <v>351</v>
      </c>
      <c r="B114" s="8" t="s">
        <v>191</v>
      </c>
      <c r="H114" s="8" t="s">
        <v>544</v>
      </c>
      <c r="I114" s="8" t="s">
        <v>535</v>
      </c>
    </row>
    <row r="115" spans="1:9" x14ac:dyDescent="0.25">
      <c r="A115" s="8" t="s">
        <v>193</v>
      </c>
      <c r="B115" s="8" t="s">
        <v>192</v>
      </c>
      <c r="H115" s="8" t="s">
        <v>545</v>
      </c>
      <c r="I115" s="8" t="s">
        <v>535</v>
      </c>
    </row>
    <row r="116" spans="1:9" x14ac:dyDescent="0.25">
      <c r="A116" s="8" t="s">
        <v>195</v>
      </c>
      <c r="B116" s="8" t="s">
        <v>194</v>
      </c>
      <c r="H116" s="8" t="s">
        <v>546</v>
      </c>
      <c r="I116" s="8" t="s">
        <v>535</v>
      </c>
    </row>
    <row r="117" spans="1:9" x14ac:dyDescent="0.25">
      <c r="A117" s="8" t="s">
        <v>197</v>
      </c>
      <c r="B117" s="8" t="s">
        <v>196</v>
      </c>
      <c r="H117" s="8" t="s">
        <v>547</v>
      </c>
      <c r="I117" s="8" t="s">
        <v>535</v>
      </c>
    </row>
    <row r="118" spans="1:9" x14ac:dyDescent="0.25">
      <c r="A118" s="8" t="s">
        <v>199</v>
      </c>
      <c r="B118" s="8" t="s">
        <v>198</v>
      </c>
      <c r="H118" s="8" t="s">
        <v>548</v>
      </c>
      <c r="I118" s="8" t="s">
        <v>558</v>
      </c>
    </row>
    <row r="119" spans="1:9" x14ac:dyDescent="0.25">
      <c r="A119" s="8" t="s">
        <v>201</v>
      </c>
      <c r="B119" s="8" t="s">
        <v>200</v>
      </c>
      <c r="H119" s="8" t="s">
        <v>549</v>
      </c>
      <c r="I119" s="8" t="s">
        <v>558</v>
      </c>
    </row>
    <row r="120" spans="1:9" x14ac:dyDescent="0.25">
      <c r="A120" s="8" t="s">
        <v>203</v>
      </c>
      <c r="B120" s="8" t="s">
        <v>202</v>
      </c>
      <c r="H120" s="8" t="s">
        <v>550</v>
      </c>
      <c r="I120" s="8" t="s">
        <v>558</v>
      </c>
    </row>
    <row r="121" spans="1:9" x14ac:dyDescent="0.25">
      <c r="A121" s="8" t="s">
        <v>205</v>
      </c>
      <c r="B121" s="8" t="s">
        <v>204</v>
      </c>
      <c r="H121" s="8" t="s">
        <v>551</v>
      </c>
      <c r="I121" s="8" t="s">
        <v>558</v>
      </c>
    </row>
    <row r="122" spans="1:9" x14ac:dyDescent="0.25">
      <c r="A122" s="8" t="s">
        <v>207</v>
      </c>
      <c r="B122" s="8" t="s">
        <v>206</v>
      </c>
      <c r="H122" s="8" t="s">
        <v>552</v>
      </c>
      <c r="I122" s="8" t="s">
        <v>558</v>
      </c>
    </row>
    <row r="123" spans="1:9" x14ac:dyDescent="0.25">
      <c r="A123" s="8" t="s">
        <v>209</v>
      </c>
      <c r="B123" s="8" t="s">
        <v>208</v>
      </c>
      <c r="H123" s="8" t="s">
        <v>553</v>
      </c>
      <c r="I123" s="8" t="s">
        <v>558</v>
      </c>
    </row>
    <row r="124" spans="1:9" x14ac:dyDescent="0.25">
      <c r="A124" s="8" t="s">
        <v>211</v>
      </c>
      <c r="B124" s="8" t="s">
        <v>210</v>
      </c>
      <c r="H124" s="8" t="s">
        <v>554</v>
      </c>
      <c r="I124" s="8" t="s">
        <v>558</v>
      </c>
    </row>
    <row r="125" spans="1:9" x14ac:dyDescent="0.25">
      <c r="A125" s="8" t="s">
        <v>213</v>
      </c>
      <c r="B125" s="8" t="s">
        <v>212</v>
      </c>
      <c r="H125" s="8" t="s">
        <v>555</v>
      </c>
      <c r="I125" s="8" t="s">
        <v>558</v>
      </c>
    </row>
    <row r="126" spans="1:9" x14ac:dyDescent="0.25">
      <c r="A126" s="8" t="s">
        <v>215</v>
      </c>
      <c r="B126" s="8" t="s">
        <v>214</v>
      </c>
      <c r="H126" s="8" t="s">
        <v>556</v>
      </c>
      <c r="I126" s="8" t="s">
        <v>558</v>
      </c>
    </row>
    <row r="127" spans="1:9" x14ac:dyDescent="0.25">
      <c r="A127" s="8" t="s">
        <v>217</v>
      </c>
      <c r="B127" s="8" t="s">
        <v>216</v>
      </c>
      <c r="H127" s="8" t="s">
        <v>557</v>
      </c>
      <c r="I127" s="8" t="s">
        <v>558</v>
      </c>
    </row>
    <row r="128" spans="1:9" x14ac:dyDescent="0.25">
      <c r="A128" s="8" t="s">
        <v>219</v>
      </c>
      <c r="B128" s="8" t="s">
        <v>218</v>
      </c>
      <c r="H128" s="8" t="s">
        <v>559</v>
      </c>
      <c r="I128" s="8" t="s">
        <v>558</v>
      </c>
    </row>
    <row r="129" spans="1:9" x14ac:dyDescent="0.25">
      <c r="A129" s="8" t="s">
        <v>221</v>
      </c>
      <c r="B129" s="8" t="s">
        <v>220</v>
      </c>
      <c r="H129" s="8" t="s">
        <v>560</v>
      </c>
      <c r="I129" s="8" t="s">
        <v>558</v>
      </c>
    </row>
    <row r="130" spans="1:9" x14ac:dyDescent="0.25">
      <c r="A130" s="8" t="s">
        <v>223</v>
      </c>
      <c r="B130" s="8" t="s">
        <v>222</v>
      </c>
      <c r="H130" s="8" t="s">
        <v>561</v>
      </c>
      <c r="I130" s="8" t="s">
        <v>558</v>
      </c>
    </row>
    <row r="131" spans="1:9" x14ac:dyDescent="0.25">
      <c r="A131" s="8" t="s">
        <v>225</v>
      </c>
      <c r="B131" s="8" t="s">
        <v>224</v>
      </c>
      <c r="H131" s="8" t="s">
        <v>562</v>
      </c>
      <c r="I131" s="8" t="s">
        <v>558</v>
      </c>
    </row>
    <row r="132" spans="1:9" x14ac:dyDescent="0.25">
      <c r="A132" s="8" t="s">
        <v>227</v>
      </c>
      <c r="B132" s="8" t="s">
        <v>226</v>
      </c>
      <c r="H132" s="8" t="s">
        <v>564</v>
      </c>
      <c r="I132" s="8" t="s">
        <v>563</v>
      </c>
    </row>
    <row r="133" spans="1:9" x14ac:dyDescent="0.25">
      <c r="A133" s="8" t="s">
        <v>229</v>
      </c>
      <c r="B133" s="8" t="s">
        <v>228</v>
      </c>
      <c r="H133" s="8" t="s">
        <v>565</v>
      </c>
      <c r="I133" s="8" t="s">
        <v>563</v>
      </c>
    </row>
    <row r="134" spans="1:9" x14ac:dyDescent="0.25">
      <c r="A134" s="8" t="s">
        <v>231</v>
      </c>
      <c r="B134" s="8" t="s">
        <v>230</v>
      </c>
      <c r="H134" s="8" t="s">
        <v>566</v>
      </c>
      <c r="I134" s="8" t="s">
        <v>563</v>
      </c>
    </row>
    <row r="135" spans="1:9" x14ac:dyDescent="0.25">
      <c r="A135" s="8" t="s">
        <v>233</v>
      </c>
      <c r="B135" s="8" t="s">
        <v>232</v>
      </c>
      <c r="H135" s="8" t="s">
        <v>567</v>
      </c>
      <c r="I135" s="8" t="s">
        <v>563</v>
      </c>
    </row>
    <row r="136" spans="1:9" x14ac:dyDescent="0.25">
      <c r="A136" s="8" t="s">
        <v>235</v>
      </c>
      <c r="B136" s="8" t="s">
        <v>234</v>
      </c>
      <c r="H136" s="8" t="s">
        <v>568</v>
      </c>
      <c r="I136" s="8" t="s">
        <v>563</v>
      </c>
    </row>
    <row r="137" spans="1:9" x14ac:dyDescent="0.25">
      <c r="A137" s="8" t="s">
        <v>237</v>
      </c>
      <c r="B137" s="8" t="s">
        <v>236</v>
      </c>
      <c r="H137" s="8" t="s">
        <v>569</v>
      </c>
      <c r="I137" s="8" t="s">
        <v>574</v>
      </c>
    </row>
    <row r="138" spans="1:9" x14ac:dyDescent="0.25">
      <c r="A138" s="8" t="s">
        <v>239</v>
      </c>
      <c r="B138" s="8" t="s">
        <v>238</v>
      </c>
      <c r="H138" s="8" t="s">
        <v>570</v>
      </c>
      <c r="I138" s="8" t="s">
        <v>574</v>
      </c>
    </row>
    <row r="139" spans="1:9" x14ac:dyDescent="0.25">
      <c r="A139" s="8" t="s">
        <v>241</v>
      </c>
      <c r="B139" s="8" t="s">
        <v>240</v>
      </c>
      <c r="H139" s="8" t="s">
        <v>571</v>
      </c>
      <c r="I139" s="8" t="s">
        <v>574</v>
      </c>
    </row>
    <row r="140" spans="1:9" x14ac:dyDescent="0.25">
      <c r="A140" s="8" t="s">
        <v>243</v>
      </c>
      <c r="B140" s="8" t="s">
        <v>242</v>
      </c>
      <c r="H140" s="8" t="s">
        <v>572</v>
      </c>
      <c r="I140" s="8" t="s">
        <v>574</v>
      </c>
    </row>
    <row r="141" spans="1:9" x14ac:dyDescent="0.25">
      <c r="A141" s="8" t="s">
        <v>245</v>
      </c>
      <c r="B141" s="8" t="s">
        <v>244</v>
      </c>
      <c r="H141" s="8" t="s">
        <v>573</v>
      </c>
      <c r="I141" s="8" t="s">
        <v>574</v>
      </c>
    </row>
    <row r="142" spans="1:9" x14ac:dyDescent="0.25">
      <c r="A142" s="8" t="s">
        <v>247</v>
      </c>
      <c r="B142" s="8" t="s">
        <v>246</v>
      </c>
      <c r="H142" s="8" t="s">
        <v>575</v>
      </c>
      <c r="I142" s="8" t="s">
        <v>580</v>
      </c>
    </row>
    <row r="143" spans="1:9" x14ac:dyDescent="0.25">
      <c r="A143" s="8" t="s">
        <v>249</v>
      </c>
      <c r="B143" s="8" t="s">
        <v>248</v>
      </c>
      <c r="H143" s="8" t="s">
        <v>576</v>
      </c>
      <c r="I143" s="8" t="s">
        <v>580</v>
      </c>
    </row>
    <row r="144" spans="1:9" x14ac:dyDescent="0.25">
      <c r="A144" s="8" t="s">
        <v>251</v>
      </c>
      <c r="B144" s="8" t="s">
        <v>250</v>
      </c>
      <c r="H144" s="8" t="s">
        <v>577</v>
      </c>
      <c r="I144" s="8" t="s">
        <v>580</v>
      </c>
    </row>
    <row r="145" spans="1:9" x14ac:dyDescent="0.25">
      <c r="A145" s="8" t="s">
        <v>253</v>
      </c>
      <c r="B145" s="8" t="s">
        <v>252</v>
      </c>
      <c r="H145" s="8" t="s">
        <v>578</v>
      </c>
      <c r="I145" s="8" t="s">
        <v>580</v>
      </c>
    </row>
    <row r="146" spans="1:9" x14ac:dyDescent="0.25">
      <c r="A146" s="8" t="s">
        <v>255</v>
      </c>
      <c r="B146" s="8" t="s">
        <v>254</v>
      </c>
      <c r="H146" s="8" t="s">
        <v>579</v>
      </c>
      <c r="I146" s="8" t="s">
        <v>580</v>
      </c>
    </row>
    <row r="147" spans="1:9" x14ac:dyDescent="0.25">
      <c r="A147" s="8" t="s">
        <v>257</v>
      </c>
      <c r="B147" s="8" t="s">
        <v>256</v>
      </c>
      <c r="H147" s="8" t="s">
        <v>581</v>
      </c>
      <c r="I147" s="8" t="s">
        <v>580</v>
      </c>
    </row>
    <row r="148" spans="1:9" x14ac:dyDescent="0.25">
      <c r="A148" s="8" t="s">
        <v>259</v>
      </c>
      <c r="B148" s="8" t="s">
        <v>258</v>
      </c>
      <c r="H148" s="8" t="s">
        <v>582</v>
      </c>
      <c r="I148" s="8" t="s">
        <v>580</v>
      </c>
    </row>
    <row r="149" spans="1:9" x14ac:dyDescent="0.25">
      <c r="A149" s="8" t="s">
        <v>261</v>
      </c>
      <c r="B149" s="8" t="s">
        <v>260</v>
      </c>
      <c r="H149" s="8" t="s">
        <v>583</v>
      </c>
      <c r="I149" s="8" t="s">
        <v>580</v>
      </c>
    </row>
    <row r="150" spans="1:9" x14ac:dyDescent="0.25">
      <c r="A150" s="8" t="s">
        <v>263</v>
      </c>
      <c r="B150" s="8" t="s">
        <v>262</v>
      </c>
    </row>
    <row r="151" spans="1:9" x14ac:dyDescent="0.25">
      <c r="A151" s="8" t="s">
        <v>265</v>
      </c>
      <c r="B151" s="8" t="s">
        <v>264</v>
      </c>
    </row>
    <row r="152" spans="1:9" x14ac:dyDescent="0.25">
      <c r="A152" s="8" t="s">
        <v>267</v>
      </c>
      <c r="B152" s="8" t="s">
        <v>266</v>
      </c>
    </row>
    <row r="153" spans="1:9" x14ac:dyDescent="0.25">
      <c r="A153" s="8" t="s">
        <v>269</v>
      </c>
      <c r="B153" s="8" t="s">
        <v>268</v>
      </c>
    </row>
    <row r="154" spans="1:9" x14ac:dyDescent="0.25">
      <c r="A154" s="8" t="s">
        <v>271</v>
      </c>
      <c r="B154" s="8" t="s">
        <v>270</v>
      </c>
    </row>
    <row r="155" spans="1:9" x14ac:dyDescent="0.25">
      <c r="A155" s="8" t="s">
        <v>273</v>
      </c>
      <c r="B155" s="8" t="s">
        <v>272</v>
      </c>
      <c r="C155" s="8"/>
    </row>
    <row r="156" spans="1:9" x14ac:dyDescent="0.25">
      <c r="A156" s="8" t="s">
        <v>352</v>
      </c>
      <c r="B156" s="8" t="s">
        <v>274</v>
      </c>
    </row>
    <row r="157" spans="1:9" x14ac:dyDescent="0.25">
      <c r="A157" s="8" t="s">
        <v>276</v>
      </c>
      <c r="B157" s="8" t="s">
        <v>275</v>
      </c>
    </row>
    <row r="158" spans="1:9" x14ac:dyDescent="0.25">
      <c r="A158" s="8" t="s">
        <v>278</v>
      </c>
      <c r="B158" s="8" t="s">
        <v>277</v>
      </c>
    </row>
    <row r="159" spans="1:9" x14ac:dyDescent="0.25">
      <c r="A159" s="8" t="s">
        <v>280</v>
      </c>
      <c r="B159" s="8" t="s">
        <v>279</v>
      </c>
    </row>
    <row r="160" spans="1:9" x14ac:dyDescent="0.25">
      <c r="A160" s="8" t="s">
        <v>282</v>
      </c>
      <c r="B160" s="8" t="s">
        <v>281</v>
      </c>
    </row>
    <row r="161" spans="1:3" x14ac:dyDescent="0.25">
      <c r="A161" s="8" t="s">
        <v>284</v>
      </c>
      <c r="B161" s="8" t="s">
        <v>283</v>
      </c>
    </row>
    <row r="162" spans="1:3" x14ac:dyDescent="0.25">
      <c r="A162" s="8" t="s">
        <v>286</v>
      </c>
      <c r="B162" s="8" t="s">
        <v>285</v>
      </c>
      <c r="C162" s="8"/>
    </row>
    <row r="163" spans="1:3" x14ac:dyDescent="0.25">
      <c r="A163" s="8" t="s">
        <v>353</v>
      </c>
      <c r="B163" s="8" t="s">
        <v>287</v>
      </c>
      <c r="C163" s="8"/>
    </row>
    <row r="164" spans="1:3" x14ac:dyDescent="0.25">
      <c r="A164" s="8" t="s">
        <v>354</v>
      </c>
      <c r="B164" s="8" t="s">
        <v>288</v>
      </c>
      <c r="C164" s="8"/>
    </row>
    <row r="165" spans="1:3" x14ac:dyDescent="0.25">
      <c r="A165" s="8" t="s">
        <v>355</v>
      </c>
      <c r="B165" s="8" t="s">
        <v>289</v>
      </c>
      <c r="C165" s="8"/>
    </row>
    <row r="166" spans="1:3" x14ac:dyDescent="0.25">
      <c r="A166" s="8" t="s">
        <v>356</v>
      </c>
      <c r="B166" s="8" t="s">
        <v>290</v>
      </c>
      <c r="C166" s="8"/>
    </row>
    <row r="167" spans="1:3" x14ac:dyDescent="0.25">
      <c r="A167" s="8" t="s">
        <v>357</v>
      </c>
      <c r="B167" s="8" t="s">
        <v>291</v>
      </c>
      <c r="C167" s="8"/>
    </row>
    <row r="168" spans="1:3" x14ac:dyDescent="0.25">
      <c r="A168" s="8" t="s">
        <v>358</v>
      </c>
      <c r="B168" s="8" t="s">
        <v>292</v>
      </c>
      <c r="C168" s="8"/>
    </row>
    <row r="169" spans="1:3" x14ac:dyDescent="0.25">
      <c r="A169" s="8" t="s">
        <v>359</v>
      </c>
      <c r="B169" s="8" t="s">
        <v>293</v>
      </c>
      <c r="C169" s="8"/>
    </row>
    <row r="170" spans="1:3" x14ac:dyDescent="0.25">
      <c r="A170" s="8" t="s">
        <v>360</v>
      </c>
      <c r="B170" s="8" t="s">
        <v>294</v>
      </c>
      <c r="C170" s="8"/>
    </row>
    <row r="171" spans="1:3" x14ac:dyDescent="0.25">
      <c r="A171" s="8" t="s">
        <v>361</v>
      </c>
      <c r="B171" s="8" t="s">
        <v>295</v>
      </c>
      <c r="C171" s="8"/>
    </row>
    <row r="172" spans="1:3" x14ac:dyDescent="0.25">
      <c r="A172" s="8" t="s">
        <v>362</v>
      </c>
      <c r="B172" s="8" t="s">
        <v>296</v>
      </c>
    </row>
    <row r="173" spans="1:3" x14ac:dyDescent="0.25">
      <c r="A173" s="8" t="s">
        <v>298</v>
      </c>
      <c r="B173" s="8" t="s">
        <v>297</v>
      </c>
    </row>
    <row r="174" spans="1:3" x14ac:dyDescent="0.25">
      <c r="A174" s="8" t="s">
        <v>300</v>
      </c>
      <c r="B174" s="8" t="s">
        <v>299</v>
      </c>
    </row>
    <row r="175" spans="1:3" x14ac:dyDescent="0.25">
      <c r="A175" s="8" t="s">
        <v>302</v>
      </c>
      <c r="B175" s="8" t="s">
        <v>301</v>
      </c>
      <c r="C175" s="8"/>
    </row>
    <row r="176" spans="1:3" x14ac:dyDescent="0.25">
      <c r="A176" s="8" t="s">
        <v>363</v>
      </c>
      <c r="B176" s="8" t="s">
        <v>303</v>
      </c>
      <c r="C176" s="8"/>
    </row>
    <row r="177" spans="1:3" x14ac:dyDescent="0.25">
      <c r="A177" s="8" t="s">
        <v>364</v>
      </c>
      <c r="B177" s="8" t="s">
        <v>304</v>
      </c>
      <c r="C177" s="8"/>
    </row>
    <row r="178" spans="1:3" x14ac:dyDescent="0.25">
      <c r="A178" s="8" t="s">
        <v>365</v>
      </c>
      <c r="B178" s="8" t="s">
        <v>305</v>
      </c>
      <c r="C178" s="8"/>
    </row>
    <row r="179" spans="1:3" x14ac:dyDescent="0.25">
      <c r="A179" s="8" t="s">
        <v>366</v>
      </c>
      <c r="B179" s="8" t="s">
        <v>306</v>
      </c>
      <c r="C179" s="8"/>
    </row>
    <row r="180" spans="1:3" x14ac:dyDescent="0.25">
      <c r="A180" s="8" t="s">
        <v>367</v>
      </c>
      <c r="B180" s="8" t="s">
        <v>307</v>
      </c>
      <c r="C180" s="8"/>
    </row>
    <row r="181" spans="1:3" x14ac:dyDescent="0.25">
      <c r="A181" s="8" t="s">
        <v>368</v>
      </c>
      <c r="B181" s="8" t="s">
        <v>308</v>
      </c>
    </row>
    <row r="182" spans="1:3" x14ac:dyDescent="0.25">
      <c r="A182" s="8" t="s">
        <v>310</v>
      </c>
      <c r="B182" s="8" t="s">
        <v>309</v>
      </c>
    </row>
    <row r="183" spans="1:3" x14ac:dyDescent="0.25">
      <c r="A183" s="8" t="s">
        <v>312</v>
      </c>
      <c r="B183" s="8" t="s">
        <v>311</v>
      </c>
    </row>
    <row r="184" spans="1:3" x14ac:dyDescent="0.25">
      <c r="A184" s="8" t="s">
        <v>314</v>
      </c>
      <c r="B184" s="8" t="s">
        <v>313</v>
      </c>
    </row>
    <row r="185" spans="1:3" x14ac:dyDescent="0.25">
      <c r="A185" s="8" t="s">
        <v>316</v>
      </c>
      <c r="B185" s="8" t="s">
        <v>315</v>
      </c>
    </row>
    <row r="186" spans="1:3" x14ac:dyDescent="0.25">
      <c r="A186" s="8" t="s">
        <v>318</v>
      </c>
      <c r="B186" s="8" t="s">
        <v>317</v>
      </c>
    </row>
    <row r="187" spans="1:3" x14ac:dyDescent="0.25">
      <c r="A187" s="8" t="s">
        <v>320</v>
      </c>
      <c r="B187" s="8" t="s">
        <v>319</v>
      </c>
    </row>
    <row r="188" spans="1:3" x14ac:dyDescent="0.25">
      <c r="A188" s="8" t="s">
        <v>322</v>
      </c>
      <c r="B188" s="8" t="s">
        <v>321</v>
      </c>
      <c r="C188" s="8"/>
    </row>
    <row r="189" spans="1:3" x14ac:dyDescent="0.25">
      <c r="A189" s="8" t="s">
        <v>369</v>
      </c>
      <c r="B189" s="8" t="s">
        <v>323</v>
      </c>
    </row>
    <row r="190" spans="1:3" x14ac:dyDescent="0.25">
      <c r="A190" s="8" t="s">
        <v>325</v>
      </c>
      <c r="B190" s="8" t="s">
        <v>324</v>
      </c>
    </row>
    <row r="191" spans="1:3" x14ac:dyDescent="0.25">
      <c r="A191" s="8" t="s">
        <v>327</v>
      </c>
      <c r="B191" s="8" t="s">
        <v>326</v>
      </c>
    </row>
    <row r="192" spans="1:3" x14ac:dyDescent="0.25">
      <c r="A192" s="8" t="s">
        <v>329</v>
      </c>
      <c r="B192" s="8" t="s">
        <v>328</v>
      </c>
    </row>
    <row r="193" spans="1:3" x14ac:dyDescent="0.25">
      <c r="A193" s="8" t="s">
        <v>331</v>
      </c>
      <c r="B193" s="8" t="s">
        <v>330</v>
      </c>
    </row>
    <row r="194" spans="1:3" x14ac:dyDescent="0.25">
      <c r="A194" s="8" t="s">
        <v>333</v>
      </c>
      <c r="B194" s="8" t="s">
        <v>332</v>
      </c>
    </row>
    <row r="195" spans="1:3" x14ac:dyDescent="0.25">
      <c r="A195" s="8" t="s">
        <v>374</v>
      </c>
      <c r="B195" s="8" t="s">
        <v>334</v>
      </c>
    </row>
    <row r="196" spans="1:3" x14ac:dyDescent="0.25">
      <c r="A196" s="8" t="s">
        <v>375</v>
      </c>
      <c r="B196" s="8" t="s">
        <v>370</v>
      </c>
    </row>
    <row r="197" spans="1:3" x14ac:dyDescent="0.25">
      <c r="A197" s="8" t="s">
        <v>376</v>
      </c>
      <c r="B197" s="8" t="s">
        <v>371</v>
      </c>
    </row>
    <row r="198" spans="1:3" x14ac:dyDescent="0.25">
      <c r="A198" s="8" t="s">
        <v>377</v>
      </c>
      <c r="B198" s="8" t="s">
        <v>372</v>
      </c>
    </row>
    <row r="199" spans="1:3" x14ac:dyDescent="0.25">
      <c r="A199" s="8" t="s">
        <v>378</v>
      </c>
      <c r="B199" s="8" t="s">
        <v>373</v>
      </c>
      <c r="C199" s="8"/>
    </row>
    <row r="200" spans="1:3" x14ac:dyDescent="0.25">
      <c r="A200" s="8" t="s">
        <v>379</v>
      </c>
      <c r="B200" s="8" t="s">
        <v>335</v>
      </c>
      <c r="C200" s="8"/>
    </row>
    <row r="201" spans="1:3" x14ac:dyDescent="0.25">
      <c r="A201" s="8" t="s">
        <v>381</v>
      </c>
      <c r="B201" s="8" t="s">
        <v>380</v>
      </c>
    </row>
    <row r="202" spans="1:3" x14ac:dyDescent="0.25">
      <c r="A202" s="8" t="s">
        <v>337</v>
      </c>
      <c r="B202" s="8" t="s">
        <v>336</v>
      </c>
    </row>
    <row r="203" spans="1:3" x14ac:dyDescent="0.25">
      <c r="A203" s="8" t="s">
        <v>339</v>
      </c>
      <c r="B203" s="8" t="s">
        <v>338</v>
      </c>
    </row>
  </sheetData>
  <phoneticPr fontId="1" type="noConversion"/>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Directions &amp; Deadlines</vt:lpstr>
      <vt:lpstr>2. Equipment &amp; Furniture</vt:lpstr>
      <vt:lpstr>3. New Position</vt:lpstr>
      <vt:lpstr>4. New Position Questions</vt:lpstr>
      <vt:lpstr>5. Position Reclass</vt:lpstr>
      <vt:lpstr>6. Position Reclass Questions</vt:lpstr>
      <vt:lpstr>7. Travel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 Lue</dc:creator>
  <cp:lastModifiedBy>Wesley Lue</cp:lastModifiedBy>
  <dcterms:created xsi:type="dcterms:W3CDTF">2025-04-05T00:00:28Z</dcterms:created>
  <dcterms:modified xsi:type="dcterms:W3CDTF">2026-02-26T15:14:41Z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